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 Ulice Hostýnská\VZ\2. Výkazy výměr\"/>
    </mc:Choice>
  </mc:AlternateContent>
  <xr:revisionPtr revIDLastSave="0" documentId="13_ncr:1_{6BB6C5EC-A43F-4445-BC43-81CED476C2A3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1" i="12" l="1"/>
  <c r="F39" i="1" s="1"/>
  <c r="BA89" i="12"/>
  <c r="BA72" i="12"/>
  <c r="BA64" i="12"/>
  <c r="BA58" i="12"/>
  <c r="BA56" i="12"/>
  <c r="BA54" i="12"/>
  <c r="BA50" i="12"/>
  <c r="BA43" i="12"/>
  <c r="BA40" i="12"/>
  <c r="BA35" i="12"/>
  <c r="BA31" i="12"/>
  <c r="BA24" i="12"/>
  <c r="BA21" i="12"/>
  <c r="BA18" i="12"/>
  <c r="BA15" i="12"/>
  <c r="BA10" i="12"/>
  <c r="G9" i="12"/>
  <c r="I9" i="12"/>
  <c r="K9" i="12"/>
  <c r="O9" i="12"/>
  <c r="Q9" i="12"/>
  <c r="U9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7" i="12"/>
  <c r="M17" i="12" s="1"/>
  <c r="I17" i="12"/>
  <c r="K17" i="12"/>
  <c r="O17" i="12"/>
  <c r="Q17" i="12"/>
  <c r="U17" i="12"/>
  <c r="G20" i="12"/>
  <c r="M20" i="12" s="1"/>
  <c r="I20" i="12"/>
  <c r="K20" i="12"/>
  <c r="O20" i="12"/>
  <c r="Q20" i="12"/>
  <c r="U20" i="12"/>
  <c r="G23" i="12"/>
  <c r="M23" i="12" s="1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1" i="12"/>
  <c r="M71" i="12" s="1"/>
  <c r="I71" i="12"/>
  <c r="K71" i="12"/>
  <c r="O71" i="12"/>
  <c r="Q71" i="12"/>
  <c r="U71" i="12"/>
  <c r="G74" i="12"/>
  <c r="M74" i="12" s="1"/>
  <c r="I74" i="12"/>
  <c r="K74" i="12"/>
  <c r="O74" i="12"/>
  <c r="Q74" i="12"/>
  <c r="U74" i="12"/>
  <c r="G77" i="12"/>
  <c r="G76" i="12" s="1"/>
  <c r="I49" i="1" s="1"/>
  <c r="I77" i="12"/>
  <c r="I76" i="12" s="1"/>
  <c r="K77" i="12"/>
  <c r="K76" i="12" s="1"/>
  <c r="O77" i="12"/>
  <c r="O76" i="12" s="1"/>
  <c r="Q77" i="12"/>
  <c r="Q76" i="12" s="1"/>
  <c r="U77" i="12"/>
  <c r="U76" i="12" s="1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6" i="12"/>
  <c r="M86" i="12" s="1"/>
  <c r="I86" i="12"/>
  <c r="K86" i="12"/>
  <c r="O86" i="12"/>
  <c r="Q86" i="12"/>
  <c r="U86" i="12"/>
  <c r="G88" i="12"/>
  <c r="M88" i="12" s="1"/>
  <c r="I88" i="12"/>
  <c r="K88" i="12"/>
  <c r="O88" i="12"/>
  <c r="Q88" i="12"/>
  <c r="U88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9" i="12"/>
  <c r="G98" i="12" s="1"/>
  <c r="I52" i="1" s="1"/>
  <c r="I99" i="12"/>
  <c r="I98" i="12" s="1"/>
  <c r="K99" i="12"/>
  <c r="K98" i="12" s="1"/>
  <c r="M99" i="12"/>
  <c r="M98" i="12" s="1"/>
  <c r="O99" i="12"/>
  <c r="O98" i="12" s="1"/>
  <c r="Q99" i="12"/>
  <c r="Q98" i="12" s="1"/>
  <c r="U99" i="12"/>
  <c r="U98" i="12" s="1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K91" i="12" l="1"/>
  <c r="M77" i="12"/>
  <c r="M76" i="12" s="1"/>
  <c r="K79" i="12"/>
  <c r="G8" i="12"/>
  <c r="I47" i="1" s="1"/>
  <c r="F40" i="1"/>
  <c r="G23" i="1" s="1"/>
  <c r="U91" i="12"/>
  <c r="O79" i="12"/>
  <c r="K52" i="12"/>
  <c r="Q52" i="12"/>
  <c r="I8" i="12"/>
  <c r="AD111" i="12"/>
  <c r="G39" i="1" s="1"/>
  <c r="G40" i="1" s="1"/>
  <c r="G25" i="1" s="1"/>
  <c r="G26" i="1" s="1"/>
  <c r="O91" i="12"/>
  <c r="Q8" i="12"/>
  <c r="I79" i="12"/>
  <c r="K101" i="12"/>
  <c r="U101" i="12"/>
  <c r="I52" i="12"/>
  <c r="O8" i="12"/>
  <c r="I101" i="12"/>
  <c r="Q91" i="12"/>
  <c r="O52" i="12"/>
  <c r="U8" i="12"/>
  <c r="Q101" i="12"/>
  <c r="I91" i="12"/>
  <c r="U79" i="12"/>
  <c r="M9" i="12"/>
  <c r="O101" i="12"/>
  <c r="Q79" i="12"/>
  <c r="U52" i="12"/>
  <c r="K8" i="12"/>
  <c r="M79" i="12"/>
  <c r="M8" i="12"/>
  <c r="M91" i="12"/>
  <c r="M101" i="12"/>
  <c r="M52" i="12"/>
  <c r="G91" i="12"/>
  <c r="I51" i="1" s="1"/>
  <c r="G52" i="12"/>
  <c r="I48" i="1" s="1"/>
  <c r="G101" i="12"/>
  <c r="I53" i="1" s="1"/>
  <c r="I19" i="1" s="1"/>
  <c r="G79" i="12"/>
  <c r="I50" i="1" s="1"/>
  <c r="I16" i="1" l="1"/>
  <c r="I21" i="1" s="1"/>
  <c r="I54" i="1"/>
  <c r="G28" i="1"/>
  <c r="G24" i="1"/>
  <c r="G29" i="1" s="1"/>
  <c r="G111" i="12"/>
  <c r="H39" i="1"/>
  <c r="H40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<sst xmlns="http://schemas.openxmlformats.org/spreadsheetml/2006/main" count="453" uniqueCount="247">
  <si>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</si>
  <si>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</si>
  <si>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</si>
  <si>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</si>
  <si>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</si>
  <si>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</si>
  <si>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</si>
  <si>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</si>
  <si>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</si>
  <si>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</si>
  <si>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</si>
  <si>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</si>
  <si>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</si>
  <si>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</si>
  <si>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</si>
  <si>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</si>
  <si>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</si>
  <si>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</si>
  <si>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</si>
  <si>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</si>
  <si>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</si>
  <si>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</si>
  <si>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</si>
  <si>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</si>
  <si>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</si>
  <si>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</si>
  <si>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</si>
  <si>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</si>
  <si>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</si>
  <si>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</si>
  <si>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</si>
  <si>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</si>
  <si>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</si>
  <si>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</si>
  <si>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</si>
  <si>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</si>
  <si>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</si>
  <si>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</si>
  <si>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</si>
  <si>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</si>
  <si>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</si>
  <si>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</si>
  <si>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Hostýnem, ul. Hostýnská</t>
  </si>
  <si>
    <t>Rozpočet:</t>
  </si>
  <si>
    <t>Misto</t>
  </si>
  <si>
    <t>Ing. Tomáš Olša</t>
  </si>
  <si>
    <t>Vybudování parkovacích zálivů na ul. Hostýnská, Bystřice p. Host. (S0 102 - 103)</t>
  </si>
  <si>
    <t>Město Bystřice pod Hostýnem</t>
  </si>
  <si>
    <t>Masarykovo nám. 137</t>
  </si>
  <si>
    <t>Bystřice pod Hostýnem</t>
  </si>
  <si>
    <t>76861</t>
  </si>
  <si>
    <t>00287113</t>
  </si>
  <si>
    <t>CZ00287113</t>
  </si>
  <si>
    <t>není znám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</si>
  <si>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</si>
  <si>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</si>
  <si>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</si>
  <si>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</si>
  <si>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</si>
  <si>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</si>
  <si>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</si>
  <si>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</si>
  <si>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</si>
  <si>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</si>
  <si>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</si>
  <si>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</si>
  <si>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</si>
  <si>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</si>
  <si>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</si>
  <si>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</si>
  <si>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</si>
  <si>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</si>
  <si>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</si>
  <si>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</si>
  <si>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</si>
  <si>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</si>
  <si>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</si>
  <si>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</si>
  <si>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</si>
  <si>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</si>
  <si>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</si>
  <si>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</si>
  <si>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</si>
  <si>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</si>
  <si>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</si>
  <si>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</si>
  <si>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</si>
  <si>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</si>
  <si>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</si>
  <si>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</si>
  <si>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</si>
  <si>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</si>
  <si>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</si>
  <si>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</si>
  <si>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</si>
  <si>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</si>
  <si>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</si>
  <si>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</si>
  <si>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</si>
  <si>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</si>
  <si>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</si>
  <si>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silničních, včetně naložení a odvozu na skládku do 1 km</t>
  </si>
  <si>
    <t>m</t>
  </si>
  <si>
    <t>POL1_0</t>
  </si>
  <si>
    <t>s vybouráním lože, s přemístěním hmot na skládku na vzdálenost do 3 m nebo naložením na dopravní prostředek</t>
  </si>
  <si>
    <t>POP</t>
  </si>
  <si>
    <t>SO 102, SO 103:171</t>
  </si>
  <si>
    <t>VV</t>
  </si>
  <si>
    <t>113107100RAB</t>
  </si>
  <si>
    <t>Odstranění bet.vozovky, kryt tl. 8 cm, pl.do 50 m2, včetně naložení a odvozu na skládku do 1 km</t>
  </si>
  <si>
    <t>m2</t>
  </si>
  <si>
    <t>POL2_0</t>
  </si>
  <si>
    <t>SO 102, SO 103:7,5+7,5+13,5</t>
  </si>
  <si>
    <t>113106121R00</t>
  </si>
  <si>
    <t>Rozebrání dlažeb z betonových dlaždic na sucho</t>
  </si>
  <si>
    <t>Rozebrání dlažeb, panelů s přemístěním hmot na skládku na vzdálenost do 3 m nebo s naložením na dopravní prostředek</t>
  </si>
  <si>
    <t>SO 102, SO 103:14,5+11,5+4+12+8+14+9+14+7,5</t>
  </si>
  <si>
    <t>113106221R00</t>
  </si>
  <si>
    <t>Rozebrání dlažeb z drobných kostek v kam. těženém</t>
  </si>
  <si>
    <t>SO 102, SO 103:6,5+10,5</t>
  </si>
  <si>
    <t>121101101R00</t>
  </si>
  <si>
    <t>Sejmutí humózní zeminy s přemístěním do 50 m</t>
  </si>
  <si>
    <t>m3</t>
  </si>
  <si>
    <t>Sejmutí humózní zeminy s vodorovným přemístěním na hromady v místě upotřebení nebo na dočasné či trvalé skládky se složením.</t>
  </si>
  <si>
    <t>SO 103 - předpoklad 10 cm:87*0,1</t>
  </si>
  <si>
    <t>139601102R00</t>
  </si>
  <si>
    <t>Ruční výkop jam, rýh a šachet v hornině tř. 3</t>
  </si>
  <si>
    <t>s přehozením na vzdálenost do 5 m nebo s naložením na dopravní prostředek</t>
  </si>
  <si>
    <t>SO 102, SO 103 - výkop po hranu zemní pláně:227*0,36</t>
  </si>
  <si>
    <t>162100010RA0</t>
  </si>
  <si>
    <t>Vodorovné přemístění výkopku</t>
  </si>
  <si>
    <t>SO 102, SO 103 - skládka Žopy (cca 13 km):13*81,72</t>
  </si>
  <si>
    <t>199000005R00</t>
  </si>
  <si>
    <t>Poplatek za skládku zeminy 1- 4</t>
  </si>
  <si>
    <t>t</t>
  </si>
  <si>
    <t>SO 102, SO 103:1750*81,72/1000</t>
  </si>
  <si>
    <t>181101102R00</t>
  </si>
  <si>
    <t>Úprava pláně v zářezech v hor. 1-4, se zhutněním</t>
  </si>
  <si>
    <t>vyrovnáním výškových rozdílů</t>
  </si>
  <si>
    <t>SO 102, SO 103 - zhutnění zemní pláně:227</t>
  </si>
  <si>
    <t>182001131R00</t>
  </si>
  <si>
    <t>Plošná úprava terénu, nerovnosti do 20 cm v rovině</t>
  </si>
  <si>
    <t>SO 102, SO 103 - urovnání na okolní terén:24+9+11+4+3+3+4+46+20+15+7</t>
  </si>
  <si>
    <t>167103101R00</t>
  </si>
  <si>
    <t>Nakládání výkopku zeminy schopné zúrodnění</t>
  </si>
  <si>
    <t>Nakládání neulehlého výkopku z hromad</t>
  </si>
  <si>
    <t>SO 102, SO 103 - zatravnění okolních ploch:8,7</t>
  </si>
  <si>
    <t>162206112R00</t>
  </si>
  <si>
    <t>Vodorovné přemístění zemin pro zúrodnění do 50 m</t>
  </si>
  <si>
    <t>bez naložení, avšak se složením</t>
  </si>
  <si>
    <t>181006111R00</t>
  </si>
  <si>
    <t>Rozprostření zemin v rov./sklonu 1:5, tl. do 10 cm</t>
  </si>
  <si>
    <t>SO 102, SO 103 - zatravnění okolních ploch:146</t>
  </si>
  <si>
    <t>180400010RA0</t>
  </si>
  <si>
    <t>Založení trávníku lučního v rovině s dodáním osiva</t>
  </si>
  <si>
    <t>TO_01</t>
  </si>
  <si>
    <t xml:space="preserve">D+M zřízení protikořenových zábran, včetně zemních prací např. systém DeepRoot - DR60 </t>
  </si>
  <si>
    <t>(desky 60*60 cm) - lineární instalace</t>
  </si>
  <si>
    <t>SO 102, SO 103:14*6</t>
  </si>
  <si>
    <t>564761111R00</t>
  </si>
  <si>
    <t>Podklad z kameniva drceného vel.32-63 mm,tl. 20 cm</t>
  </si>
  <si>
    <t>velikost 32 - 63 mm s rozprostřením a zhutněním</t>
  </si>
  <si>
    <t>564731111R00</t>
  </si>
  <si>
    <t>Podklad z kameniva drceného vel.32-63 mm,tl. 10 cm</t>
  </si>
  <si>
    <t>567122111R00</t>
  </si>
  <si>
    <t>Podklad z kameniva zpev.cementem SC C8/10 tl.12 cm</t>
  </si>
  <si>
    <t>bez dilatačních spár, s rozprostřením a zhutněním</t>
  </si>
  <si>
    <t>564851111RT4</t>
  </si>
  <si>
    <t>Podklad ze štěrkodrti po zhutnění tloušťky 15 cm, štěrkodrť frakce 0-63 mm</t>
  </si>
  <si>
    <t>SO 102, SO 103 - 2. podkladní vrstva:227</t>
  </si>
  <si>
    <t>564851111RT2</t>
  </si>
  <si>
    <t>Podklad ze štěrkodrti po zhutnění tloušťky 15 cm, štěrkodrť frakce 0-32 mm</t>
  </si>
  <si>
    <t>SO 102, SO 103 - 1. podkladní vrstva:227</t>
  </si>
  <si>
    <t>596215040R00</t>
  </si>
  <si>
    <t>Kladení zámkové dlažby tl. 8 cm do drtě tl. 4 cm</t>
  </si>
  <si>
    <t>s provedením lože z kameniva drceného, s vyplněním spár, s dvojitým hutněním vibrováním, a se smetením přebytečného materiálu na krajnici. S dodáním hmot pro lože a výplň spár.</t>
  </si>
  <si>
    <t>SO 102:75</t>
  </si>
  <si>
    <t>SO 103:152</t>
  </si>
  <si>
    <t>592451171R</t>
  </si>
  <si>
    <t>Dlažba 20x10x8 cm barevná</t>
  </si>
  <si>
    <t>POL3_0</t>
  </si>
  <si>
    <t>SO 102:8+7+8+14+17+7+14</t>
  </si>
  <si>
    <t>5924511910R</t>
  </si>
  <si>
    <t>Dlažba drenážní 20x20x8 cm přírodní</t>
  </si>
  <si>
    <t>SO 103:14+16+31+16+16+16+27+16</t>
  </si>
  <si>
    <t>577000016RA0</t>
  </si>
  <si>
    <t>Komunikace s asfaltobeton. krytem D1-N-2-V-PIII</t>
  </si>
  <si>
    <t>S provedením potřebných zemních prací, ve skladbách podle popisu, s dodávkou a osazením obrubníků.</t>
  </si>
  <si>
    <t>SO 102, SO 103 - napojení na vozovku PK III/43730:171*0,25</t>
  </si>
  <si>
    <t>599141111R00</t>
  </si>
  <si>
    <t>Vyplnění spár živičnou zálivkou</t>
  </si>
  <si>
    <t>SO 102, SO 103 - napojení na vozovku PK III/43730:171</t>
  </si>
  <si>
    <t>899431111R00</t>
  </si>
  <si>
    <t>Výšková úprava do 20 cm, zvýšení/snížení  krytu šoupěte</t>
  </si>
  <si>
    <t>kus</t>
  </si>
  <si>
    <t>SO 102, SO 103:1</t>
  </si>
  <si>
    <t>919735112R00</t>
  </si>
  <si>
    <t>Řezání stávajícího živičného krytu tl. 5 - 10 cm</t>
  </si>
  <si>
    <t>917862111RV3</t>
  </si>
  <si>
    <t>Osazení stojat. obrub.bet. s opěrou,lože z C 16/20, včetně obrubníku nájezdového 1000/150/150</t>
  </si>
  <si>
    <t>SO 102, SO 103 - silniční obrubník nájezdový:4+11+56+17+4+8+4</t>
  </si>
  <si>
    <t>917862111RV4</t>
  </si>
  <si>
    <t>Osazení stojat. obrub.bet. s opěrou,lože z C 16/20, vč.obrub.nájezd.náběh. 1000/150/150-250</t>
  </si>
  <si>
    <t>SO 102, SO 103 - silniční obrubník přechodový:14*1</t>
  </si>
  <si>
    <t>917862111RT7</t>
  </si>
  <si>
    <t>Osazení stojat. obrub.bet. s opěrou,lože z C 16/20, včetně obrubníku 100/15/25</t>
  </si>
  <si>
    <t>SO 102, SO 103 - silniční obrubník:15+7+8+11+4+3+4+15-14</t>
  </si>
  <si>
    <t>916661111RT5</t>
  </si>
  <si>
    <t>Osazení park. obrubníků do lože z C 16/20 s opěrou, včetně obrubníku 80x250x1000 mm</t>
  </si>
  <si>
    <t>lože z betonu prostého C 12/15 tl. 80 až 100 mm</t>
  </si>
  <si>
    <t>SO 102, SO 103:2+2+2+2,5+2+2+2,5+2,5+2,5+3+11+11+11+3,5+1,5+14+4+4+11+2+1,5</t>
  </si>
  <si>
    <t>979082213R00</t>
  </si>
  <si>
    <t>Vodorovná doprava suti po suchu do 1 km</t>
  </si>
  <si>
    <t>SO 102, SO 103:80,3722</t>
  </si>
  <si>
    <t>979082219R00</t>
  </si>
  <si>
    <t>Příplatek za dopravu suti po suchu za další 1 km</t>
  </si>
  <si>
    <t>SO 102, SO 103 - skládka Žopy (cca 13 km):12*80,3722</t>
  </si>
  <si>
    <t>979990103R00</t>
  </si>
  <si>
    <t>Poplatek za skládku suti - beton do 30x30 cm</t>
  </si>
  <si>
    <t>998223011R00</t>
  </si>
  <si>
    <t>Přesun hmot, pozemní komunikace, kryt dlážděný</t>
  </si>
  <si>
    <t>soubor</t>
  </si>
  <si>
    <t>004 11-1010.R</t>
  </si>
  <si>
    <t>Průzkumné práce, laboratorní zkoušky, zkoušky únosnosti</t>
  </si>
  <si>
    <t>Soubor</t>
  </si>
  <si>
    <t>POL99_0</t>
  </si>
  <si>
    <t>005 11-1021.R</t>
  </si>
  <si>
    <t>Vytyčení inženýrských sítí</t>
  </si>
  <si>
    <t>005 11-1020.R</t>
  </si>
  <si>
    <t>Vytyčení stavby</t>
  </si>
  <si>
    <t>005 21-1030.R</t>
  </si>
  <si>
    <t xml:space="preserve">Dočasná dopravní opatření </t>
  </si>
  <si>
    <t>005 12-1010.R</t>
  </si>
  <si>
    <t>Vybudování zařízení staveniště</t>
  </si>
  <si>
    <t>005 12-1030.R</t>
  </si>
  <si>
    <t>Odstranění zařízení staveniště</t>
  </si>
  <si>
    <t>005 24-1020.R</t>
  </si>
  <si>
    <t xml:space="preserve">Geodetické zaměření skutečného provedení  </t>
  </si>
  <si>
    <t>005 24-1010.R</t>
  </si>
  <si>
    <t xml:space="preserve">Dokumentace skutečného provedení </t>
  </si>
  <si>
    <t/>
  </si>
  <si>
    <t>SUM</t>
  </si>
  <si>
    <t>POPUZIV</t>
  </si>
  <si>
    <t>END</t>
  </si>
  <si>
    <t>Soupis prací</t>
  </si>
  <si>
    <t>Oprava vjezdů a vybudování parkovacích zálivů na ul. Hostýnská, Bystřice p. Host. (S0 102 - 103)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</si>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</sst>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7" fillId="0" borderId="40" xfId="0" applyNumberFormat="1" applyFont="1" applyBorder="1" applyAlignment="1">
      <alignment vertical="center"/>
    </xf>
    <xf numFmtId="0" fontId="7" fillId="0" borderId="40" xfId="0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D3" sqref="D3:J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244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40</v>
      </c>
      <c r="C2" s="82"/>
      <c r="D2" s="226" t="s">
        <v>245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44</v>
      </c>
      <c r="C3" s="84"/>
      <c r="D3" s="219" t="s">
        <v>42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 t="s">
        <v>53</v>
      </c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SUMIF(F47:F53,A16,I47:I53)+SUMIF(F47:F53,"PSU",I47:I53)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SUMIF(F47:F53,A17,I47:I53)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SUMIF(F47:F53,A18,I47:I53)</f>
        <v>0</v>
      </c>
      <c r="J18" s="210"/>
    </row>
    <row r="19" spans="1:10" ht="23.25" customHeight="1" x14ac:dyDescent="0.2">
      <c r="A19" s="141" t="s">
        <v>71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SUMIF(F47:F53,A19,I47:I53)</f>
        <v>0</v>
      </c>
      <c r="J19" s="210"/>
    </row>
    <row r="20" spans="1:10" ht="23.25" customHeight="1" x14ac:dyDescent="0.2">
      <c r="A20" s="141" t="s">
        <v>72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SUMIF(F47:F53,A20,I47:I53)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54</v>
      </c>
      <c r="C39" s="234" t="s">
        <v>46</v>
      </c>
      <c r="D39" s="235"/>
      <c r="E39" s="235"/>
      <c r="F39" s="108">
        <f>'Rozpočet Pol'!AC111</f>
        <v>0</v>
      </c>
      <c r="G39" s="109">
        <f>'Rozpočet Pol'!AD111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55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57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58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59</v>
      </c>
      <c r="C47" s="241" t="s">
        <v>60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61</v>
      </c>
      <c r="C48" s="224" t="s">
        <v>62</v>
      </c>
      <c r="D48" s="225"/>
      <c r="E48" s="225"/>
      <c r="F48" s="134" t="s">
        <v>23</v>
      </c>
      <c r="G48" s="135"/>
      <c r="H48" s="135"/>
      <c r="I48" s="223">
        <f>'Rozpočet Pol'!G52</f>
        <v>0</v>
      </c>
      <c r="J48" s="223"/>
    </row>
    <row r="49" spans="1:10" ht="25.5" customHeight="1" x14ac:dyDescent="0.2">
      <c r="A49" s="122"/>
      <c r="B49" s="124" t="s">
        <v>63</v>
      </c>
      <c r="C49" s="224" t="s">
        <v>64</v>
      </c>
      <c r="D49" s="225"/>
      <c r="E49" s="225"/>
      <c r="F49" s="134" t="s">
        <v>23</v>
      </c>
      <c r="G49" s="135"/>
      <c r="H49" s="135"/>
      <c r="I49" s="223">
        <f>'Rozpočet Pol'!G76</f>
        <v>0</v>
      </c>
      <c r="J49" s="223"/>
    </row>
    <row r="50" spans="1:10" ht="25.5" customHeight="1" x14ac:dyDescent="0.2">
      <c r="A50" s="122"/>
      <c r="B50" s="124" t="s">
        <v>65</v>
      </c>
      <c r="C50" s="224" t="s">
        <v>66</v>
      </c>
      <c r="D50" s="225"/>
      <c r="E50" s="225"/>
      <c r="F50" s="134" t="s">
        <v>23</v>
      </c>
      <c r="G50" s="135"/>
      <c r="H50" s="135"/>
      <c r="I50" s="223">
        <f>'Rozpočet Pol'!G79</f>
        <v>0</v>
      </c>
      <c r="J50" s="223"/>
    </row>
    <row r="51" spans="1:10" ht="25.5" customHeight="1" x14ac:dyDescent="0.2">
      <c r="A51" s="122"/>
      <c r="B51" s="124" t="s">
        <v>67</v>
      </c>
      <c r="C51" s="224" t="s">
        <v>68</v>
      </c>
      <c r="D51" s="225"/>
      <c r="E51" s="225"/>
      <c r="F51" s="134" t="s">
        <v>23</v>
      </c>
      <c r="G51" s="135"/>
      <c r="H51" s="135"/>
      <c r="I51" s="223">
        <f>'Rozpočet Pol'!G91</f>
        <v>0</v>
      </c>
      <c r="J51" s="223"/>
    </row>
    <row r="52" spans="1:10" ht="25.5" customHeight="1" x14ac:dyDescent="0.2">
      <c r="A52" s="122"/>
      <c r="B52" s="124" t="s">
        <v>69</v>
      </c>
      <c r="C52" s="224" t="s">
        <v>70</v>
      </c>
      <c r="D52" s="225"/>
      <c r="E52" s="225"/>
      <c r="F52" s="134" t="s">
        <v>23</v>
      </c>
      <c r="G52" s="135"/>
      <c r="H52" s="135"/>
      <c r="I52" s="223">
        <f>'Rozpočet Pol'!G98</f>
        <v>0</v>
      </c>
      <c r="J52" s="223"/>
    </row>
    <row r="53" spans="1:10" ht="25.5" customHeight="1" x14ac:dyDescent="0.2">
      <c r="A53" s="122"/>
      <c r="B53" s="131" t="s">
        <v>71</v>
      </c>
      <c r="C53" s="244" t="s">
        <v>26</v>
      </c>
      <c r="D53" s="245"/>
      <c r="E53" s="245"/>
      <c r="F53" s="136" t="s">
        <v>71</v>
      </c>
      <c r="G53" s="137"/>
      <c r="H53" s="137"/>
      <c r="I53" s="243">
        <f>'Rozpočet Pol'!G101</f>
        <v>0</v>
      </c>
      <c r="J53" s="243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46">
        <f>SUM(I47:I53)</f>
        <v>0</v>
      </c>
      <c r="J54" s="24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21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246</v>
      </c>
      <c r="B1" s="256"/>
      <c r="C1" s="256"/>
      <c r="D1" s="256"/>
      <c r="E1" s="256"/>
      <c r="F1" s="256"/>
      <c r="G1" s="256"/>
      <c r="AE1" t="s">
        <v>74</v>
      </c>
    </row>
    <row r="2" spans="1:60" ht="24.95" customHeight="1" x14ac:dyDescent="0.2">
      <c r="A2" s="145" t="s">
        <v>73</v>
      </c>
      <c r="B2" s="143"/>
      <c r="C2" s="257" t="s">
        <v>245</v>
      </c>
      <c r="D2" s="258"/>
      <c r="E2" s="258"/>
      <c r="F2" s="258"/>
      <c r="G2" s="259"/>
      <c r="AE2" t="s">
        <v>75</v>
      </c>
    </row>
    <row r="3" spans="1:60" ht="24.95" customHeight="1" x14ac:dyDescent="0.2">
      <c r="A3" s="146" t="s">
        <v>7</v>
      </c>
      <c r="B3" s="144"/>
      <c r="C3" s="260" t="s">
        <v>42</v>
      </c>
      <c r="D3" s="261"/>
      <c r="E3" s="261"/>
      <c r="F3" s="261"/>
      <c r="G3" s="262"/>
      <c r="AE3" t="s">
        <v>76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77</v>
      </c>
    </row>
    <row r="5" spans="1:60" hidden="1" x14ac:dyDescent="0.2">
      <c r="A5" s="147" t="s">
        <v>78</v>
      </c>
      <c r="B5" s="148"/>
      <c r="C5" s="149"/>
      <c r="D5" s="150"/>
      <c r="E5" s="150"/>
      <c r="F5" s="150"/>
      <c r="G5" s="151"/>
      <c r="AE5" t="s">
        <v>79</v>
      </c>
    </row>
    <row r="7" spans="1:60" ht="38.25" x14ac:dyDescent="0.2">
      <c r="A7" s="157" t="s">
        <v>80</v>
      </c>
      <c r="B7" s="158" t="s">
        <v>81</v>
      </c>
      <c r="C7" s="158" t="s">
        <v>82</v>
      </c>
      <c r="D7" s="157" t="s">
        <v>83</v>
      </c>
      <c r="E7" s="157" t="s">
        <v>84</v>
      </c>
      <c r="F7" s="152" t="s">
        <v>85</v>
      </c>
      <c r="G7" s="174" t="s">
        <v>28</v>
      </c>
      <c r="H7" s="175" t="s">
        <v>29</v>
      </c>
      <c r="I7" s="175" t="s">
        <v>86</v>
      </c>
      <c r="J7" s="175" t="s">
        <v>30</v>
      </c>
      <c r="K7" s="175" t="s">
        <v>87</v>
      </c>
      <c r="L7" s="175" t="s">
        <v>88</v>
      </c>
      <c r="M7" s="175" t="s">
        <v>89</v>
      </c>
      <c r="N7" s="175" t="s">
        <v>90</v>
      </c>
      <c r="O7" s="175" t="s">
        <v>91</v>
      </c>
      <c r="P7" s="175" t="s">
        <v>92</v>
      </c>
      <c r="Q7" s="175" t="s">
        <v>93</v>
      </c>
      <c r="R7" s="175" t="s">
        <v>94</v>
      </c>
      <c r="S7" s="175" t="s">
        <v>95</v>
      </c>
      <c r="T7" s="175" t="s">
        <v>96</v>
      </c>
      <c r="U7" s="160" t="s">
        <v>97</v>
      </c>
    </row>
    <row r="8" spans="1:60" x14ac:dyDescent="0.2">
      <c r="A8" s="176" t="s">
        <v>98</v>
      </c>
      <c r="B8" s="177" t="s">
        <v>59</v>
      </c>
      <c r="C8" s="178" t="s">
        <v>60</v>
      </c>
      <c r="D8" s="159"/>
      <c r="E8" s="179"/>
      <c r="F8" s="180"/>
      <c r="G8" s="180">
        <f>SUMIF(AE9:AE51,"&lt;&gt;NOR",G9:G51)</f>
        <v>0</v>
      </c>
      <c r="H8" s="180"/>
      <c r="I8" s="180">
        <f>SUM(I9:I51)</f>
        <v>0</v>
      </c>
      <c r="J8" s="180"/>
      <c r="K8" s="180">
        <f>SUM(K9:K51)</f>
        <v>0</v>
      </c>
      <c r="L8" s="180"/>
      <c r="M8" s="180">
        <f>SUM(M9:M51)</f>
        <v>0</v>
      </c>
      <c r="N8" s="159"/>
      <c r="O8" s="159">
        <f>SUM(O9:O51)</f>
        <v>4.3800000000000002E-3</v>
      </c>
      <c r="P8" s="159"/>
      <c r="Q8" s="159">
        <f>SUM(Q9:Q51)</f>
        <v>80.372200000000007</v>
      </c>
      <c r="R8" s="159"/>
      <c r="S8" s="159"/>
      <c r="T8" s="176"/>
      <c r="U8" s="159">
        <f>SUM(U9:U51)</f>
        <v>607.01000000000022</v>
      </c>
      <c r="AE8" t="s">
        <v>99</v>
      </c>
    </row>
    <row r="9" spans="1:60" ht="22.5" outlineLevel="1" x14ac:dyDescent="0.2">
      <c r="A9" s="154">
        <v>1</v>
      </c>
      <c r="B9" s="161" t="s">
        <v>100</v>
      </c>
      <c r="C9" s="192" t="s">
        <v>101</v>
      </c>
      <c r="D9" s="163" t="s">
        <v>102</v>
      </c>
      <c r="E9" s="168">
        <v>171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0.27</v>
      </c>
      <c r="Q9" s="163">
        <f>ROUND(E9*P9,5)</f>
        <v>46.17</v>
      </c>
      <c r="R9" s="163"/>
      <c r="S9" s="163"/>
      <c r="T9" s="164">
        <v>0.123</v>
      </c>
      <c r="U9" s="163">
        <f>ROUND(E9*T9,2)</f>
        <v>21.03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/>
      <c r="B10" s="161"/>
      <c r="C10" s="251" t="s">
        <v>104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105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s vybouráním lože, s přemístěním hmot na skládku na vzdálenost do 3 m nebo naložením na dopravní prostředek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106</v>
      </c>
      <c r="D11" s="165"/>
      <c r="E11" s="169">
        <v>171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107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1" t="s">
        <v>108</v>
      </c>
      <c r="C12" s="192" t="s">
        <v>109</v>
      </c>
      <c r="D12" s="163" t="s">
        <v>110</v>
      </c>
      <c r="E12" s="168">
        <v>28.5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0.62319999999999998</v>
      </c>
      <c r="Q12" s="163">
        <f>ROUND(E12*P12,5)</f>
        <v>17.761199999999999</v>
      </c>
      <c r="R12" s="163"/>
      <c r="S12" s="163"/>
      <c r="T12" s="164">
        <v>1.91804</v>
      </c>
      <c r="U12" s="163">
        <f>ROUND(E12*T12,2)</f>
        <v>54.66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111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1"/>
      <c r="C13" s="193" t="s">
        <v>112</v>
      </c>
      <c r="D13" s="165"/>
      <c r="E13" s="169">
        <v>28.5</v>
      </c>
      <c r="F13" s="172"/>
      <c r="G13" s="172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107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3</v>
      </c>
      <c r="B14" s="161" t="s">
        <v>113</v>
      </c>
      <c r="C14" s="192" t="s">
        <v>114</v>
      </c>
      <c r="D14" s="163" t="s">
        <v>110</v>
      </c>
      <c r="E14" s="168">
        <v>94.5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63">
        <v>0</v>
      </c>
      <c r="O14" s="163">
        <f>ROUND(E14*N14,5)</f>
        <v>0</v>
      </c>
      <c r="P14" s="163">
        <v>0.13800000000000001</v>
      </c>
      <c r="Q14" s="163">
        <f>ROUND(E14*P14,5)</f>
        <v>13.041</v>
      </c>
      <c r="R14" s="163"/>
      <c r="S14" s="163"/>
      <c r="T14" s="164">
        <v>0.16</v>
      </c>
      <c r="U14" s="163">
        <f>ROUND(E14*T14,2)</f>
        <v>15.12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103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/>
      <c r="B15" s="161"/>
      <c r="C15" s="251" t="s">
        <v>115</v>
      </c>
      <c r="D15" s="252"/>
      <c r="E15" s="253"/>
      <c r="F15" s="254"/>
      <c r="G15" s="255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105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6" t="str">
        <f>C15</f>
        <v>Rozebrání dlažeb, panelů s přemístěním hmot na skládku na vzdálenost do 3 m nebo s naložením na dopravní prostředek</v>
      </c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193" t="s">
        <v>116</v>
      </c>
      <c r="D16" s="165"/>
      <c r="E16" s="169">
        <v>94.5</v>
      </c>
      <c r="F16" s="172"/>
      <c r="G16" s="172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107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4</v>
      </c>
      <c r="B17" s="161" t="s">
        <v>117</v>
      </c>
      <c r="C17" s="192" t="s">
        <v>118</v>
      </c>
      <c r="D17" s="163" t="s">
        <v>110</v>
      </c>
      <c r="E17" s="168">
        <v>17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3">
        <v>0</v>
      </c>
      <c r="O17" s="163">
        <f>ROUND(E17*N17,5)</f>
        <v>0</v>
      </c>
      <c r="P17" s="163">
        <v>0.2</v>
      </c>
      <c r="Q17" s="163">
        <f>ROUND(E17*P17,5)</f>
        <v>3.4</v>
      </c>
      <c r="R17" s="163"/>
      <c r="S17" s="163"/>
      <c r="T17" s="164">
        <v>0.1</v>
      </c>
      <c r="U17" s="163">
        <f>ROUND(E17*T17,2)</f>
        <v>1.7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103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/>
      <c r="B18" s="161"/>
      <c r="C18" s="251" t="s">
        <v>115</v>
      </c>
      <c r="D18" s="252"/>
      <c r="E18" s="253"/>
      <c r="F18" s="254"/>
      <c r="G18" s="255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105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6" t="str">
        <f>C18</f>
        <v>Rozebrání dlažeb, panelů s přemístěním hmot na skládku na vzdálenost do 3 m nebo s naložením na dopravní prostředek</v>
      </c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1"/>
      <c r="C19" s="193" t="s">
        <v>119</v>
      </c>
      <c r="D19" s="165"/>
      <c r="E19" s="169">
        <v>17</v>
      </c>
      <c r="F19" s="172"/>
      <c r="G19" s="172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107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5</v>
      </c>
      <c r="B20" s="161" t="s">
        <v>120</v>
      </c>
      <c r="C20" s="192" t="s">
        <v>121</v>
      </c>
      <c r="D20" s="163" t="s">
        <v>122</v>
      </c>
      <c r="E20" s="168">
        <v>8.6999999999999993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9.7000000000000003E-2</v>
      </c>
      <c r="U20" s="163">
        <f>ROUND(E20*T20,2)</f>
        <v>0.84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103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54"/>
      <c r="B21" s="161"/>
      <c r="C21" s="251" t="s">
        <v>123</v>
      </c>
      <c r="D21" s="252"/>
      <c r="E21" s="253"/>
      <c r="F21" s="254"/>
      <c r="G21" s="255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105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6" t="str">
        <f>C21</f>
        <v>Sejmutí humózní zeminy s vodorovným přemístěním na hromady v místě upotřebení nebo na dočasné či trvalé skládky se složením.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193" t="s">
        <v>124</v>
      </c>
      <c r="D22" s="165"/>
      <c r="E22" s="169">
        <v>8.6999999999999993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107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6</v>
      </c>
      <c r="B23" s="161" t="s">
        <v>125</v>
      </c>
      <c r="C23" s="192" t="s">
        <v>126</v>
      </c>
      <c r="D23" s="163" t="s">
        <v>122</v>
      </c>
      <c r="E23" s="168">
        <v>81.72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3.5329999999999999</v>
      </c>
      <c r="U23" s="163">
        <f>ROUND(E23*T23,2)</f>
        <v>288.72000000000003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103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251" t="s">
        <v>127</v>
      </c>
      <c r="D24" s="252"/>
      <c r="E24" s="253"/>
      <c r="F24" s="254"/>
      <c r="G24" s="255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105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6" t="str">
        <f>C24</f>
        <v>s přehozením na vzdálenost do 5 m nebo s naložením na dopravní prostředek</v>
      </c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/>
      <c r="B25" s="161"/>
      <c r="C25" s="193" t="s">
        <v>128</v>
      </c>
      <c r="D25" s="165"/>
      <c r="E25" s="169">
        <v>81.72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107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7</v>
      </c>
      <c r="B26" s="161" t="s">
        <v>129</v>
      </c>
      <c r="C26" s="192" t="s">
        <v>130</v>
      </c>
      <c r="D26" s="163" t="s">
        <v>122</v>
      </c>
      <c r="E26" s="168">
        <v>1062.3599999999999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</v>
      </c>
      <c r="U26" s="163">
        <f>ROUND(E26*T26,2)</f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111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/>
      <c r="B27" s="161"/>
      <c r="C27" s="193" t="s">
        <v>131</v>
      </c>
      <c r="D27" s="165"/>
      <c r="E27" s="169">
        <v>1062.3599999999999</v>
      </c>
      <c r="F27" s="172"/>
      <c r="G27" s="172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107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8</v>
      </c>
      <c r="B28" s="161" t="s">
        <v>132</v>
      </c>
      <c r="C28" s="192" t="s">
        <v>133</v>
      </c>
      <c r="D28" s="163" t="s">
        <v>134</v>
      </c>
      <c r="E28" s="168">
        <v>143.01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</v>
      </c>
      <c r="U28" s="163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103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1"/>
      <c r="C29" s="193" t="s">
        <v>135</v>
      </c>
      <c r="D29" s="165"/>
      <c r="E29" s="169">
        <v>143.01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107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9</v>
      </c>
      <c r="B30" s="161" t="s">
        <v>125</v>
      </c>
      <c r="C30" s="192" t="s">
        <v>126</v>
      </c>
      <c r="D30" s="163" t="s">
        <v>122</v>
      </c>
      <c r="E30" s="168">
        <v>54.6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3.5329999999999999</v>
      </c>
      <c r="U30" s="163">
        <f>ROUND(E30*T30,2)</f>
        <v>192.9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103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251" t="s">
        <v>127</v>
      </c>
      <c r="D31" s="252"/>
      <c r="E31" s="253"/>
      <c r="F31" s="254"/>
      <c r="G31" s="255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105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6" t="str">
        <f>C31</f>
        <v>s přehozením na vzdálenost do 5 m nebo s naložením na dopravní prostředek</v>
      </c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10</v>
      </c>
      <c r="B32" s="161" t="s">
        <v>129</v>
      </c>
      <c r="C32" s="192" t="s">
        <v>130</v>
      </c>
      <c r="D32" s="163" t="s">
        <v>122</v>
      </c>
      <c r="E32" s="168">
        <v>709.8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</v>
      </c>
      <c r="U32" s="163">
        <f>ROUND(E32*T32,2)</f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111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11</v>
      </c>
      <c r="B33" s="161" t="s">
        <v>132</v>
      </c>
      <c r="C33" s="192" t="s">
        <v>133</v>
      </c>
      <c r="D33" s="163" t="s">
        <v>134</v>
      </c>
      <c r="E33" s="168">
        <v>95.55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</v>
      </c>
      <c r="U33" s="163">
        <f>ROUND(E33*T33,2)</f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103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12</v>
      </c>
      <c r="B34" s="161" t="s">
        <v>136</v>
      </c>
      <c r="C34" s="192" t="s">
        <v>137</v>
      </c>
      <c r="D34" s="163" t="s">
        <v>110</v>
      </c>
      <c r="E34" s="168">
        <v>227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1.7999999999999999E-2</v>
      </c>
      <c r="U34" s="163">
        <f>ROUND(E34*T34,2)</f>
        <v>4.09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103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1"/>
      <c r="C35" s="251" t="s">
        <v>138</v>
      </c>
      <c r="D35" s="252"/>
      <c r="E35" s="253"/>
      <c r="F35" s="254"/>
      <c r="G35" s="255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105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6" t="str">
        <f>C35</f>
        <v>vyrovnáním výškových rozdílů</v>
      </c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1"/>
      <c r="C36" s="193" t="s">
        <v>139</v>
      </c>
      <c r="D36" s="165"/>
      <c r="E36" s="169">
        <v>227</v>
      </c>
      <c r="F36" s="172"/>
      <c r="G36" s="17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107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13</v>
      </c>
      <c r="B37" s="161" t="s">
        <v>140</v>
      </c>
      <c r="C37" s="192" t="s">
        <v>141</v>
      </c>
      <c r="D37" s="163" t="s">
        <v>110</v>
      </c>
      <c r="E37" s="168">
        <v>146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63">
        <v>0</v>
      </c>
      <c r="O37" s="163">
        <f>ROUND(E37*N37,5)</f>
        <v>0</v>
      </c>
      <c r="P37" s="163">
        <v>0</v>
      </c>
      <c r="Q37" s="163">
        <f>ROUND(E37*P37,5)</f>
        <v>0</v>
      </c>
      <c r="R37" s="163"/>
      <c r="S37" s="163"/>
      <c r="T37" s="164">
        <v>0.153</v>
      </c>
      <c r="U37" s="163">
        <f>ROUND(E37*T37,2)</f>
        <v>22.34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103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/>
      <c r="B38" s="161"/>
      <c r="C38" s="193" t="s">
        <v>142</v>
      </c>
      <c r="D38" s="165"/>
      <c r="E38" s="169">
        <v>146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107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14</v>
      </c>
      <c r="B39" s="161" t="s">
        <v>143</v>
      </c>
      <c r="C39" s="192" t="s">
        <v>144</v>
      </c>
      <c r="D39" s="163" t="s">
        <v>122</v>
      </c>
      <c r="E39" s="168">
        <v>8.6999999999999993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6.7000000000000004E-2</v>
      </c>
      <c r="U39" s="163">
        <f>ROUND(E39*T39,2)</f>
        <v>0.57999999999999996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103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251" t="s">
        <v>145</v>
      </c>
      <c r="D40" s="252"/>
      <c r="E40" s="253"/>
      <c r="F40" s="254"/>
      <c r="G40" s="255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105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6" t="str">
        <f>C40</f>
        <v>Nakládání neulehlého výkopku z hromad</v>
      </c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193" t="s">
        <v>146</v>
      </c>
      <c r="D41" s="165"/>
      <c r="E41" s="169">
        <v>8.6999999999999993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107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15</v>
      </c>
      <c r="B42" s="161" t="s">
        <v>147</v>
      </c>
      <c r="C42" s="192" t="s">
        <v>148</v>
      </c>
      <c r="D42" s="163" t="s">
        <v>122</v>
      </c>
      <c r="E42" s="168">
        <v>8.6999999999999993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0.108</v>
      </c>
      <c r="U42" s="163">
        <f>ROUND(E42*T42,2)</f>
        <v>0.94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103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251" t="s">
        <v>149</v>
      </c>
      <c r="D43" s="252"/>
      <c r="E43" s="253"/>
      <c r="F43" s="254"/>
      <c r="G43" s="255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105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6" t="str">
        <f>C43</f>
        <v>bez naložení, avšak se složením</v>
      </c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193" t="s">
        <v>146</v>
      </c>
      <c r="D44" s="165"/>
      <c r="E44" s="169">
        <v>8.6999999999999993</v>
      </c>
      <c r="F44" s="172"/>
      <c r="G44" s="172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107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16</v>
      </c>
      <c r="B45" s="161" t="s">
        <v>150</v>
      </c>
      <c r="C45" s="192" t="s">
        <v>151</v>
      </c>
      <c r="D45" s="163" t="s">
        <v>110</v>
      </c>
      <c r="E45" s="168">
        <v>146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7.0000000000000001E-3</v>
      </c>
      <c r="U45" s="163">
        <f>ROUND(E45*T45,2)</f>
        <v>1.02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103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1"/>
      <c r="C46" s="193" t="s">
        <v>152</v>
      </c>
      <c r="D46" s="165"/>
      <c r="E46" s="169">
        <v>146</v>
      </c>
      <c r="F46" s="172"/>
      <c r="G46" s="172"/>
      <c r="H46" s="172"/>
      <c r="I46" s="172"/>
      <c r="J46" s="172"/>
      <c r="K46" s="172"/>
      <c r="L46" s="172"/>
      <c r="M46" s="172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107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17</v>
      </c>
      <c r="B47" s="161" t="s">
        <v>153</v>
      </c>
      <c r="C47" s="192" t="s">
        <v>154</v>
      </c>
      <c r="D47" s="163" t="s">
        <v>110</v>
      </c>
      <c r="E47" s="168">
        <v>146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0</v>
      </c>
      <c r="N47" s="163">
        <v>3.0000000000000001E-5</v>
      </c>
      <c r="O47" s="163">
        <f>ROUND(E47*N47,5)</f>
        <v>4.3800000000000002E-3</v>
      </c>
      <c r="P47" s="163">
        <v>0</v>
      </c>
      <c r="Q47" s="163">
        <f>ROUND(E47*P47,5)</f>
        <v>0</v>
      </c>
      <c r="R47" s="163"/>
      <c r="S47" s="163"/>
      <c r="T47" s="164">
        <v>2.1000000000000001E-2</v>
      </c>
      <c r="U47" s="163">
        <f>ROUND(E47*T47,2)</f>
        <v>3.07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111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193" t="s">
        <v>152</v>
      </c>
      <c r="D48" s="165"/>
      <c r="E48" s="169">
        <v>146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107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18</v>
      </c>
      <c r="B49" s="161" t="s">
        <v>155</v>
      </c>
      <c r="C49" s="192" t="s">
        <v>156</v>
      </c>
      <c r="D49" s="163" t="s">
        <v>102</v>
      </c>
      <c r="E49" s="168">
        <v>84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</v>
      </c>
      <c r="U49" s="163">
        <f>ROUND(E49*T49,2)</f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103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251" t="s">
        <v>157</v>
      </c>
      <c r="D50" s="252"/>
      <c r="E50" s="253"/>
      <c r="F50" s="254"/>
      <c r="G50" s="255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105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6" t="str">
        <f>C50</f>
        <v>(desky 60*60 cm) - lineární instalace</v>
      </c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193" t="s">
        <v>158</v>
      </c>
      <c r="D51" s="165"/>
      <c r="E51" s="169">
        <v>84</v>
      </c>
      <c r="F51" s="172"/>
      <c r="G51" s="172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107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x14ac:dyDescent="0.2">
      <c r="A52" s="155" t="s">
        <v>98</v>
      </c>
      <c r="B52" s="162" t="s">
        <v>61</v>
      </c>
      <c r="C52" s="194" t="s">
        <v>62</v>
      </c>
      <c r="D52" s="166"/>
      <c r="E52" s="170"/>
      <c r="F52" s="173"/>
      <c r="G52" s="173">
        <f>SUMIF(AE53:AE75,"&lt;&gt;NOR",G53:G75)</f>
        <v>0</v>
      </c>
      <c r="H52" s="173"/>
      <c r="I52" s="173">
        <f>SUM(I53:I75)</f>
        <v>0</v>
      </c>
      <c r="J52" s="173"/>
      <c r="K52" s="173">
        <f>SUM(K53:K75)</f>
        <v>0</v>
      </c>
      <c r="L52" s="173"/>
      <c r="M52" s="173">
        <f>SUM(M53:M75)</f>
        <v>0</v>
      </c>
      <c r="N52" s="166"/>
      <c r="O52" s="166">
        <f>SUM(O53:O75)</f>
        <v>398.17250999999999</v>
      </c>
      <c r="P52" s="166"/>
      <c r="Q52" s="166">
        <f>SUM(Q53:Q75)</f>
        <v>0</v>
      </c>
      <c r="R52" s="166"/>
      <c r="S52" s="166"/>
      <c r="T52" s="167"/>
      <c r="U52" s="166">
        <f>SUM(U53:U75)</f>
        <v>158.04000000000002</v>
      </c>
      <c r="AE52" t="s">
        <v>99</v>
      </c>
    </row>
    <row r="53" spans="1:60" outlineLevel="1" x14ac:dyDescent="0.2">
      <c r="A53" s="154">
        <v>19</v>
      </c>
      <c r="B53" s="161" t="s">
        <v>159</v>
      </c>
      <c r="C53" s="192" t="s">
        <v>160</v>
      </c>
      <c r="D53" s="163" t="s">
        <v>110</v>
      </c>
      <c r="E53" s="168">
        <v>152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63">
        <v>0.43</v>
      </c>
      <c r="O53" s="163">
        <f>ROUND(E53*N53,5)</f>
        <v>65.36</v>
      </c>
      <c r="P53" s="163">
        <v>0</v>
      </c>
      <c r="Q53" s="163">
        <f>ROUND(E53*P53,5)</f>
        <v>0</v>
      </c>
      <c r="R53" s="163"/>
      <c r="S53" s="163"/>
      <c r="T53" s="164">
        <v>2.8000000000000001E-2</v>
      </c>
      <c r="U53" s="163">
        <f>ROUND(E53*T53,2)</f>
        <v>4.26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103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251" t="s">
        <v>161</v>
      </c>
      <c r="D54" s="252"/>
      <c r="E54" s="253"/>
      <c r="F54" s="254"/>
      <c r="G54" s="255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105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6" t="str">
        <f>C54</f>
        <v>velikost 32 - 63 mm s rozprostřením a zhutněním</v>
      </c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20</v>
      </c>
      <c r="B55" s="161" t="s">
        <v>162</v>
      </c>
      <c r="C55" s="192" t="s">
        <v>163</v>
      </c>
      <c r="D55" s="163" t="s">
        <v>110</v>
      </c>
      <c r="E55" s="168">
        <v>152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63">
        <v>0.215</v>
      </c>
      <c r="O55" s="163">
        <f>ROUND(E55*N55,5)</f>
        <v>32.68</v>
      </c>
      <c r="P55" s="163">
        <v>0</v>
      </c>
      <c r="Q55" s="163">
        <f>ROUND(E55*P55,5)</f>
        <v>0</v>
      </c>
      <c r="R55" s="163"/>
      <c r="S55" s="163"/>
      <c r="T55" s="164">
        <v>2.5000000000000001E-2</v>
      </c>
      <c r="U55" s="163">
        <f>ROUND(E55*T55,2)</f>
        <v>3.8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103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1"/>
      <c r="C56" s="251" t="s">
        <v>161</v>
      </c>
      <c r="D56" s="252"/>
      <c r="E56" s="253"/>
      <c r="F56" s="254"/>
      <c r="G56" s="255"/>
      <c r="H56" s="172"/>
      <c r="I56" s="172"/>
      <c r="J56" s="172"/>
      <c r="K56" s="172"/>
      <c r="L56" s="172"/>
      <c r="M56" s="172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105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6" t="str">
        <f>C56</f>
        <v>velikost 32 - 63 mm s rozprostřením a zhutněním</v>
      </c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21</v>
      </c>
      <c r="B57" s="161" t="s">
        <v>164</v>
      </c>
      <c r="C57" s="192" t="s">
        <v>165</v>
      </c>
      <c r="D57" s="163" t="s">
        <v>110</v>
      </c>
      <c r="E57" s="168">
        <v>75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63">
        <v>0.30651</v>
      </c>
      <c r="O57" s="163">
        <f>ROUND(E57*N57,5)</f>
        <v>22.988250000000001</v>
      </c>
      <c r="P57" s="163">
        <v>0</v>
      </c>
      <c r="Q57" s="163">
        <f>ROUND(E57*P57,5)</f>
        <v>0</v>
      </c>
      <c r="R57" s="163"/>
      <c r="S57" s="163"/>
      <c r="T57" s="164">
        <v>2.5000000000000001E-2</v>
      </c>
      <c r="U57" s="163">
        <f>ROUND(E57*T57,2)</f>
        <v>1.88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103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1"/>
      <c r="C58" s="251" t="s">
        <v>166</v>
      </c>
      <c r="D58" s="252"/>
      <c r="E58" s="253"/>
      <c r="F58" s="254"/>
      <c r="G58" s="255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105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6" t="str">
        <f>C58</f>
        <v>bez dilatačních spár, s rozprostřením a zhutněním</v>
      </c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>
        <v>22</v>
      </c>
      <c r="B59" s="161" t="s">
        <v>167</v>
      </c>
      <c r="C59" s="192" t="s">
        <v>168</v>
      </c>
      <c r="D59" s="163" t="s">
        <v>110</v>
      </c>
      <c r="E59" s="168">
        <v>227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63">
        <v>0.378</v>
      </c>
      <c r="O59" s="163">
        <f>ROUND(E59*N59,5)</f>
        <v>85.805999999999997</v>
      </c>
      <c r="P59" s="163">
        <v>0</v>
      </c>
      <c r="Q59" s="163">
        <f>ROUND(E59*P59,5)</f>
        <v>0</v>
      </c>
      <c r="R59" s="163"/>
      <c r="S59" s="163"/>
      <c r="T59" s="164">
        <v>2.5999999999999999E-2</v>
      </c>
      <c r="U59" s="163">
        <f>ROUND(E59*T59,2)</f>
        <v>5.9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103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1"/>
      <c r="C60" s="193" t="s">
        <v>169</v>
      </c>
      <c r="D60" s="165"/>
      <c r="E60" s="169">
        <v>227</v>
      </c>
      <c r="F60" s="172"/>
      <c r="G60" s="172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107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23</v>
      </c>
      <c r="B61" s="161" t="s">
        <v>170</v>
      </c>
      <c r="C61" s="192" t="s">
        <v>171</v>
      </c>
      <c r="D61" s="163" t="s">
        <v>110</v>
      </c>
      <c r="E61" s="168">
        <v>227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21</v>
      </c>
      <c r="M61" s="172">
        <f>G61*(1+L61/100)</f>
        <v>0</v>
      </c>
      <c r="N61" s="163">
        <v>0.378</v>
      </c>
      <c r="O61" s="163">
        <f>ROUND(E61*N61,5)</f>
        <v>85.805999999999997</v>
      </c>
      <c r="P61" s="163">
        <v>0</v>
      </c>
      <c r="Q61" s="163">
        <f>ROUND(E61*P61,5)</f>
        <v>0</v>
      </c>
      <c r="R61" s="163"/>
      <c r="S61" s="163"/>
      <c r="T61" s="164">
        <v>2.5999999999999999E-2</v>
      </c>
      <c r="U61" s="163">
        <f>ROUND(E61*T61,2)</f>
        <v>5.9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103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1"/>
      <c r="C62" s="193" t="s">
        <v>172</v>
      </c>
      <c r="D62" s="165"/>
      <c r="E62" s="169">
        <v>227</v>
      </c>
      <c r="F62" s="172"/>
      <c r="G62" s="172"/>
      <c r="H62" s="172"/>
      <c r="I62" s="172"/>
      <c r="J62" s="172"/>
      <c r="K62" s="172"/>
      <c r="L62" s="172"/>
      <c r="M62" s="172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107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24</v>
      </c>
      <c r="B63" s="161" t="s">
        <v>173</v>
      </c>
      <c r="C63" s="192" t="s">
        <v>174</v>
      </c>
      <c r="D63" s="163" t="s">
        <v>110</v>
      </c>
      <c r="E63" s="168">
        <v>227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63">
        <v>7.3899999999999993E-2</v>
      </c>
      <c r="O63" s="163">
        <f>ROUND(E63*N63,5)</f>
        <v>16.775300000000001</v>
      </c>
      <c r="P63" s="163">
        <v>0</v>
      </c>
      <c r="Q63" s="163">
        <f>ROUND(E63*P63,5)</f>
        <v>0</v>
      </c>
      <c r="R63" s="163"/>
      <c r="S63" s="163"/>
      <c r="T63" s="164">
        <v>0.47799999999999998</v>
      </c>
      <c r="U63" s="163">
        <f>ROUND(E63*T63,2)</f>
        <v>108.51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103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54"/>
      <c r="B64" s="161"/>
      <c r="C64" s="251" t="s">
        <v>175</v>
      </c>
      <c r="D64" s="252"/>
      <c r="E64" s="253"/>
      <c r="F64" s="254"/>
      <c r="G64" s="255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105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6" t="str">
        <f>C64</f>
        <v>s provedením lože z kameniva drceného, s vyplněním spár, s dvojitým hutněním vibrováním, a se smetením přebytečného materiálu na krajnici. S dodáním hmot pro lože a výplň spár.</v>
      </c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1"/>
      <c r="C65" s="193" t="s">
        <v>176</v>
      </c>
      <c r="D65" s="165"/>
      <c r="E65" s="169">
        <v>75</v>
      </c>
      <c r="F65" s="172"/>
      <c r="G65" s="172"/>
      <c r="H65" s="172"/>
      <c r="I65" s="172"/>
      <c r="J65" s="172"/>
      <c r="K65" s="172"/>
      <c r="L65" s="172"/>
      <c r="M65" s="172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107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3" t="s">
        <v>177</v>
      </c>
      <c r="D66" s="165"/>
      <c r="E66" s="169">
        <v>152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107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25</v>
      </c>
      <c r="B67" s="161" t="s">
        <v>178</v>
      </c>
      <c r="C67" s="192" t="s">
        <v>179</v>
      </c>
      <c r="D67" s="163" t="s">
        <v>110</v>
      </c>
      <c r="E67" s="168">
        <v>75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21</v>
      </c>
      <c r="M67" s="172">
        <f>G67*(1+L67/100)</f>
        <v>0</v>
      </c>
      <c r="N67" s="163">
        <v>0.17244999999999999</v>
      </c>
      <c r="O67" s="163">
        <f>ROUND(E67*N67,5)</f>
        <v>12.93375</v>
      </c>
      <c r="P67" s="163">
        <v>0</v>
      </c>
      <c r="Q67" s="163">
        <f>ROUND(E67*P67,5)</f>
        <v>0</v>
      </c>
      <c r="R67" s="163"/>
      <c r="S67" s="163"/>
      <c r="T67" s="164">
        <v>0</v>
      </c>
      <c r="U67" s="163">
        <f>ROUND(E67*T67,2)</f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180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3" t="s">
        <v>181</v>
      </c>
      <c r="D68" s="165"/>
      <c r="E68" s="169">
        <v>75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107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26</v>
      </c>
      <c r="B69" s="161" t="s">
        <v>182</v>
      </c>
      <c r="C69" s="192" t="s">
        <v>183</v>
      </c>
      <c r="D69" s="163" t="s">
        <v>110</v>
      </c>
      <c r="E69" s="168">
        <v>152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63">
        <v>0.17499999999999999</v>
      </c>
      <c r="O69" s="163">
        <f>ROUND(E69*N69,5)</f>
        <v>26.6</v>
      </c>
      <c r="P69" s="163">
        <v>0</v>
      </c>
      <c r="Q69" s="163">
        <f>ROUND(E69*P69,5)</f>
        <v>0</v>
      </c>
      <c r="R69" s="163"/>
      <c r="S69" s="163"/>
      <c r="T69" s="164">
        <v>0</v>
      </c>
      <c r="U69" s="163">
        <f>ROUND(E69*T69,2)</f>
        <v>0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180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193" t="s">
        <v>184</v>
      </c>
      <c r="D70" s="165"/>
      <c r="E70" s="169">
        <v>152</v>
      </c>
      <c r="F70" s="172"/>
      <c r="G70" s="172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107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27</v>
      </c>
      <c r="B71" s="161" t="s">
        <v>185</v>
      </c>
      <c r="C71" s="192" t="s">
        <v>186</v>
      </c>
      <c r="D71" s="163" t="s">
        <v>110</v>
      </c>
      <c r="E71" s="168">
        <v>42.75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63">
        <v>1.1370199999999999</v>
      </c>
      <c r="O71" s="163">
        <f>ROUND(E71*N71,5)</f>
        <v>48.607610000000001</v>
      </c>
      <c r="P71" s="163">
        <v>0</v>
      </c>
      <c r="Q71" s="163">
        <f>ROUND(E71*P71,5)</f>
        <v>0</v>
      </c>
      <c r="R71" s="163"/>
      <c r="S71" s="163"/>
      <c r="T71" s="164">
        <v>0.46604000000000001</v>
      </c>
      <c r="U71" s="163">
        <f>ROUND(E71*T71,2)</f>
        <v>19.920000000000002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111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54"/>
      <c r="B72" s="161"/>
      <c r="C72" s="251" t="s">
        <v>187</v>
      </c>
      <c r="D72" s="252"/>
      <c r="E72" s="253"/>
      <c r="F72" s="254"/>
      <c r="G72" s="255"/>
      <c r="H72" s="172"/>
      <c r="I72" s="172"/>
      <c r="J72" s="172"/>
      <c r="K72" s="172"/>
      <c r="L72" s="172"/>
      <c r="M72" s="172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105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6" t="str">
        <f>C72</f>
        <v>S provedením potřebných zemních prací, ve skladbách podle popisu, s dodávkou a osazením obrubníků.</v>
      </c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54"/>
      <c r="B73" s="161"/>
      <c r="C73" s="193" t="s">
        <v>188</v>
      </c>
      <c r="D73" s="165"/>
      <c r="E73" s="169">
        <v>42.75</v>
      </c>
      <c r="F73" s="172"/>
      <c r="G73" s="172"/>
      <c r="H73" s="172"/>
      <c r="I73" s="172"/>
      <c r="J73" s="172"/>
      <c r="K73" s="172"/>
      <c r="L73" s="172"/>
      <c r="M73" s="172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107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28</v>
      </c>
      <c r="B74" s="161" t="s">
        <v>189</v>
      </c>
      <c r="C74" s="192" t="s">
        <v>190</v>
      </c>
      <c r="D74" s="163" t="s">
        <v>102</v>
      </c>
      <c r="E74" s="168">
        <v>171</v>
      </c>
      <c r="F74" s="171"/>
      <c r="G74" s="172">
        <f>ROUND(E74*F74,2)</f>
        <v>0</v>
      </c>
      <c r="H74" s="171"/>
      <c r="I74" s="172">
        <f>ROUND(E74*H74,2)</f>
        <v>0</v>
      </c>
      <c r="J74" s="171"/>
      <c r="K74" s="172">
        <f>ROUND(E74*J74,2)</f>
        <v>0</v>
      </c>
      <c r="L74" s="172">
        <v>21</v>
      </c>
      <c r="M74" s="172">
        <f>G74*(1+L74/100)</f>
        <v>0</v>
      </c>
      <c r="N74" s="163">
        <v>3.5999999999999999E-3</v>
      </c>
      <c r="O74" s="163">
        <f>ROUND(E74*N74,5)</f>
        <v>0.61560000000000004</v>
      </c>
      <c r="P74" s="163">
        <v>0</v>
      </c>
      <c r="Q74" s="163">
        <f>ROUND(E74*P74,5)</f>
        <v>0</v>
      </c>
      <c r="R74" s="163"/>
      <c r="S74" s="163"/>
      <c r="T74" s="164">
        <v>4.5999999999999999E-2</v>
      </c>
      <c r="U74" s="163">
        <f>ROUND(E74*T74,2)</f>
        <v>7.87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103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54"/>
      <c r="B75" s="161"/>
      <c r="C75" s="193" t="s">
        <v>191</v>
      </c>
      <c r="D75" s="165"/>
      <c r="E75" s="169">
        <v>171</v>
      </c>
      <c r="F75" s="172"/>
      <c r="G75" s="172"/>
      <c r="H75" s="172"/>
      <c r="I75" s="172"/>
      <c r="J75" s="172"/>
      <c r="K75" s="172"/>
      <c r="L75" s="172"/>
      <c r="M75" s="172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107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x14ac:dyDescent="0.2">
      <c r="A76" s="155" t="s">
        <v>98</v>
      </c>
      <c r="B76" s="162" t="s">
        <v>63</v>
      </c>
      <c r="C76" s="194" t="s">
        <v>64</v>
      </c>
      <c r="D76" s="166"/>
      <c r="E76" s="170"/>
      <c r="F76" s="173"/>
      <c r="G76" s="173">
        <f>SUMIF(AE77:AE78,"&lt;&gt;NOR",G77:G78)</f>
        <v>0</v>
      </c>
      <c r="H76" s="173"/>
      <c r="I76" s="173">
        <f>SUM(I77:I78)</f>
        <v>0</v>
      </c>
      <c r="J76" s="173"/>
      <c r="K76" s="173">
        <f>SUM(K77:K78)</f>
        <v>0</v>
      </c>
      <c r="L76" s="173"/>
      <c r="M76" s="173">
        <f>SUM(M77:M78)</f>
        <v>0</v>
      </c>
      <c r="N76" s="166"/>
      <c r="O76" s="166">
        <f>SUM(O77:O78)</f>
        <v>0.31590000000000001</v>
      </c>
      <c r="P76" s="166"/>
      <c r="Q76" s="166">
        <f>SUM(Q77:Q78)</f>
        <v>0</v>
      </c>
      <c r="R76" s="166"/>
      <c r="S76" s="166"/>
      <c r="T76" s="167"/>
      <c r="U76" s="166">
        <f>SUM(U77:U78)</f>
        <v>1.55</v>
      </c>
      <c r="AE76" t="s">
        <v>99</v>
      </c>
    </row>
    <row r="77" spans="1:60" ht="22.5" outlineLevel="1" x14ac:dyDescent="0.2">
      <c r="A77" s="154">
        <v>29</v>
      </c>
      <c r="B77" s="161" t="s">
        <v>192</v>
      </c>
      <c r="C77" s="192" t="s">
        <v>193</v>
      </c>
      <c r="D77" s="163" t="s">
        <v>194</v>
      </c>
      <c r="E77" s="168">
        <v>1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63">
        <v>0.31590000000000001</v>
      </c>
      <c r="O77" s="163">
        <f>ROUND(E77*N77,5)</f>
        <v>0.31590000000000001</v>
      </c>
      <c r="P77" s="163">
        <v>0</v>
      </c>
      <c r="Q77" s="163">
        <f>ROUND(E77*P77,5)</f>
        <v>0</v>
      </c>
      <c r="R77" s="163"/>
      <c r="S77" s="163"/>
      <c r="T77" s="164">
        <v>1.5509999999999999</v>
      </c>
      <c r="U77" s="163">
        <f>ROUND(E77*T77,2)</f>
        <v>1.55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103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1"/>
      <c r="C78" s="193" t="s">
        <v>195</v>
      </c>
      <c r="D78" s="165"/>
      <c r="E78" s="169">
        <v>1</v>
      </c>
      <c r="F78" s="172"/>
      <c r="G78" s="172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107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x14ac:dyDescent="0.2">
      <c r="A79" s="155" t="s">
        <v>98</v>
      </c>
      <c r="B79" s="162" t="s">
        <v>65</v>
      </c>
      <c r="C79" s="194" t="s">
        <v>66</v>
      </c>
      <c r="D79" s="166"/>
      <c r="E79" s="170"/>
      <c r="F79" s="173"/>
      <c r="G79" s="173">
        <f>SUMIF(AE80:AE90,"&lt;&gt;NOR",G80:G90)</f>
        <v>0</v>
      </c>
      <c r="H79" s="173"/>
      <c r="I79" s="173">
        <f>SUM(I80:I90)</f>
        <v>0</v>
      </c>
      <c r="J79" s="173"/>
      <c r="K79" s="173">
        <f>SUM(K80:K90)</f>
        <v>0</v>
      </c>
      <c r="L79" s="173"/>
      <c r="M79" s="173">
        <f>SUM(M80:M90)</f>
        <v>0</v>
      </c>
      <c r="N79" s="166"/>
      <c r="O79" s="166">
        <f>SUM(O80:O90)</f>
        <v>56.266249999999999</v>
      </c>
      <c r="P79" s="166"/>
      <c r="Q79" s="166">
        <f>SUM(Q80:Q90)</f>
        <v>0</v>
      </c>
      <c r="R79" s="166"/>
      <c r="S79" s="166"/>
      <c r="T79" s="167"/>
      <c r="U79" s="166">
        <f>SUM(U80:U90)</f>
        <v>68.650000000000006</v>
      </c>
      <c r="AE79" t="s">
        <v>99</v>
      </c>
    </row>
    <row r="80" spans="1:60" outlineLevel="1" x14ac:dyDescent="0.2">
      <c r="A80" s="154">
        <v>30</v>
      </c>
      <c r="B80" s="161" t="s">
        <v>196</v>
      </c>
      <c r="C80" s="192" t="s">
        <v>197</v>
      </c>
      <c r="D80" s="163" t="s">
        <v>102</v>
      </c>
      <c r="E80" s="168">
        <v>171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21</v>
      </c>
      <c r="M80" s="172">
        <f>G80*(1+L80/100)</f>
        <v>0</v>
      </c>
      <c r="N80" s="163">
        <v>0</v>
      </c>
      <c r="O80" s="163">
        <f>ROUND(E80*N80,5)</f>
        <v>0</v>
      </c>
      <c r="P80" s="163">
        <v>0</v>
      </c>
      <c r="Q80" s="163">
        <f>ROUND(E80*P80,5)</f>
        <v>0</v>
      </c>
      <c r="R80" s="163"/>
      <c r="S80" s="163"/>
      <c r="T80" s="164">
        <v>3.6999999999999998E-2</v>
      </c>
      <c r="U80" s="163">
        <f>ROUND(E80*T80,2)</f>
        <v>6.33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103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54"/>
      <c r="B81" s="161"/>
      <c r="C81" s="193" t="s">
        <v>191</v>
      </c>
      <c r="D81" s="165"/>
      <c r="E81" s="169">
        <v>171</v>
      </c>
      <c r="F81" s="172"/>
      <c r="G81" s="172"/>
      <c r="H81" s="172"/>
      <c r="I81" s="172"/>
      <c r="J81" s="172"/>
      <c r="K81" s="172"/>
      <c r="L81" s="172"/>
      <c r="M81" s="172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107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>
        <v>31</v>
      </c>
      <c r="B82" s="161" t="s">
        <v>198</v>
      </c>
      <c r="C82" s="192" t="s">
        <v>199</v>
      </c>
      <c r="D82" s="163" t="s">
        <v>102</v>
      </c>
      <c r="E82" s="168">
        <v>104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21</v>
      </c>
      <c r="M82" s="172">
        <f>G82*(1+L82/100)</f>
        <v>0</v>
      </c>
      <c r="N82" s="163">
        <v>0.19520000000000001</v>
      </c>
      <c r="O82" s="163">
        <f>ROUND(E82*N82,5)</f>
        <v>20.300799999999999</v>
      </c>
      <c r="P82" s="163">
        <v>0</v>
      </c>
      <c r="Q82" s="163">
        <f>ROUND(E82*P82,5)</f>
        <v>0</v>
      </c>
      <c r="R82" s="163"/>
      <c r="S82" s="163"/>
      <c r="T82" s="164">
        <v>0.27200000000000002</v>
      </c>
      <c r="U82" s="163">
        <f>ROUND(E82*T82,2)</f>
        <v>28.29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103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54"/>
      <c r="B83" s="161"/>
      <c r="C83" s="193" t="s">
        <v>200</v>
      </c>
      <c r="D83" s="165"/>
      <c r="E83" s="169">
        <v>104</v>
      </c>
      <c r="F83" s="172"/>
      <c r="G83" s="172"/>
      <c r="H83" s="172"/>
      <c r="I83" s="172"/>
      <c r="J83" s="172"/>
      <c r="K83" s="172"/>
      <c r="L83" s="172"/>
      <c r="M83" s="172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107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ht="22.5" outlineLevel="1" x14ac:dyDescent="0.2">
      <c r="A84" s="154">
        <v>32</v>
      </c>
      <c r="B84" s="161" t="s">
        <v>201</v>
      </c>
      <c r="C84" s="192" t="s">
        <v>202</v>
      </c>
      <c r="D84" s="163" t="s">
        <v>102</v>
      </c>
      <c r="E84" s="168">
        <v>14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21</v>
      </c>
      <c r="M84" s="172">
        <f>G84*(1+L84/100)</f>
        <v>0</v>
      </c>
      <c r="N84" s="163">
        <v>0.21115999999999999</v>
      </c>
      <c r="O84" s="163">
        <f>ROUND(E84*N84,5)</f>
        <v>2.9562400000000002</v>
      </c>
      <c r="P84" s="163">
        <v>0</v>
      </c>
      <c r="Q84" s="163">
        <f>ROUND(E84*P84,5)</f>
        <v>0</v>
      </c>
      <c r="R84" s="163"/>
      <c r="S84" s="163"/>
      <c r="T84" s="164">
        <v>0.27200000000000002</v>
      </c>
      <c r="U84" s="163">
        <f>ROUND(E84*T84,2)</f>
        <v>3.81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103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1"/>
      <c r="C85" s="193" t="s">
        <v>203</v>
      </c>
      <c r="D85" s="165"/>
      <c r="E85" s="169">
        <v>14</v>
      </c>
      <c r="F85" s="172"/>
      <c r="G85" s="172"/>
      <c r="H85" s="172"/>
      <c r="I85" s="172"/>
      <c r="J85" s="172"/>
      <c r="K85" s="172"/>
      <c r="L85" s="172"/>
      <c r="M85" s="172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107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54">
        <v>33</v>
      </c>
      <c r="B86" s="161" t="s">
        <v>204</v>
      </c>
      <c r="C86" s="192" t="s">
        <v>205</v>
      </c>
      <c r="D86" s="163" t="s">
        <v>102</v>
      </c>
      <c r="E86" s="168">
        <v>53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21</v>
      </c>
      <c r="M86" s="172">
        <f>G86*(1+L86/100)</f>
        <v>0</v>
      </c>
      <c r="N86" s="163">
        <v>0.26980999999999999</v>
      </c>
      <c r="O86" s="163">
        <f>ROUND(E86*N86,5)</f>
        <v>14.29993</v>
      </c>
      <c r="P86" s="163">
        <v>0</v>
      </c>
      <c r="Q86" s="163">
        <f>ROUND(E86*P86,5)</f>
        <v>0</v>
      </c>
      <c r="R86" s="163"/>
      <c r="S86" s="163"/>
      <c r="T86" s="164">
        <v>0.27200000000000002</v>
      </c>
      <c r="U86" s="163">
        <f>ROUND(E86*T86,2)</f>
        <v>14.42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103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ht="22.5" outlineLevel="1" x14ac:dyDescent="0.2">
      <c r="A87" s="154"/>
      <c r="B87" s="161"/>
      <c r="C87" s="193" t="s">
        <v>206</v>
      </c>
      <c r="D87" s="165"/>
      <c r="E87" s="169">
        <v>53</v>
      </c>
      <c r="F87" s="172"/>
      <c r="G87" s="172"/>
      <c r="H87" s="172"/>
      <c r="I87" s="172"/>
      <c r="J87" s="172"/>
      <c r="K87" s="172"/>
      <c r="L87" s="172"/>
      <c r="M87" s="172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107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ht="22.5" outlineLevel="1" x14ac:dyDescent="0.2">
      <c r="A88" s="154">
        <v>34</v>
      </c>
      <c r="B88" s="161" t="s">
        <v>207</v>
      </c>
      <c r="C88" s="192" t="s">
        <v>208</v>
      </c>
      <c r="D88" s="163" t="s">
        <v>102</v>
      </c>
      <c r="E88" s="168">
        <v>97.5</v>
      </c>
      <c r="F88" s="171"/>
      <c r="G88" s="172">
        <f>ROUND(E88*F88,2)</f>
        <v>0</v>
      </c>
      <c r="H88" s="171"/>
      <c r="I88" s="172">
        <f>ROUND(E88*H88,2)</f>
        <v>0</v>
      </c>
      <c r="J88" s="171"/>
      <c r="K88" s="172">
        <f>ROUND(E88*J88,2)</f>
        <v>0</v>
      </c>
      <c r="L88" s="172">
        <v>21</v>
      </c>
      <c r="M88" s="172">
        <f>G88*(1+L88/100)</f>
        <v>0</v>
      </c>
      <c r="N88" s="163">
        <v>0.19189000000000001</v>
      </c>
      <c r="O88" s="163">
        <f>ROUND(E88*N88,5)</f>
        <v>18.70928</v>
      </c>
      <c r="P88" s="163">
        <v>0</v>
      </c>
      <c r="Q88" s="163">
        <f>ROUND(E88*P88,5)</f>
        <v>0</v>
      </c>
      <c r="R88" s="163"/>
      <c r="S88" s="163"/>
      <c r="T88" s="164">
        <v>0.16200000000000001</v>
      </c>
      <c r="U88" s="163">
        <f>ROUND(E88*T88,2)</f>
        <v>15.8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103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1"/>
      <c r="C89" s="251" t="s">
        <v>209</v>
      </c>
      <c r="D89" s="252"/>
      <c r="E89" s="253"/>
      <c r="F89" s="254"/>
      <c r="G89" s="255"/>
      <c r="H89" s="172"/>
      <c r="I89" s="172"/>
      <c r="J89" s="172"/>
      <c r="K89" s="172"/>
      <c r="L89" s="172"/>
      <c r="M89" s="172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105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6" t="str">
        <f>C89</f>
        <v>lože z betonu prostého C 12/15 tl. 80 až 100 mm</v>
      </c>
      <c r="BB89" s="153"/>
      <c r="BC89" s="153"/>
      <c r="BD89" s="153"/>
      <c r="BE89" s="153"/>
      <c r="BF89" s="153"/>
      <c r="BG89" s="153"/>
      <c r="BH89" s="153"/>
    </row>
    <row r="90" spans="1:60" ht="33.75" outlineLevel="1" x14ac:dyDescent="0.2">
      <c r="A90" s="154"/>
      <c r="B90" s="161"/>
      <c r="C90" s="193" t="s">
        <v>210</v>
      </c>
      <c r="D90" s="165"/>
      <c r="E90" s="169">
        <v>97.5</v>
      </c>
      <c r="F90" s="172"/>
      <c r="G90" s="172"/>
      <c r="H90" s="172"/>
      <c r="I90" s="172"/>
      <c r="J90" s="172"/>
      <c r="K90" s="172"/>
      <c r="L90" s="172"/>
      <c r="M90" s="172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107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x14ac:dyDescent="0.2">
      <c r="A91" s="155" t="s">
        <v>98</v>
      </c>
      <c r="B91" s="162" t="s">
        <v>67</v>
      </c>
      <c r="C91" s="194" t="s">
        <v>68</v>
      </c>
      <c r="D91" s="166"/>
      <c r="E91" s="170"/>
      <c r="F91" s="173"/>
      <c r="G91" s="173">
        <f>SUMIF(AE92:AE97,"&lt;&gt;NOR",G92:G97)</f>
        <v>0</v>
      </c>
      <c r="H91" s="173"/>
      <c r="I91" s="173">
        <f>SUM(I92:I97)</f>
        <v>0</v>
      </c>
      <c r="J91" s="173"/>
      <c r="K91" s="173">
        <f>SUM(K92:K97)</f>
        <v>0</v>
      </c>
      <c r="L91" s="173"/>
      <c r="M91" s="173">
        <f>SUM(M92:M97)</f>
        <v>0</v>
      </c>
      <c r="N91" s="166"/>
      <c r="O91" s="166">
        <f>SUM(O92:O97)</f>
        <v>0</v>
      </c>
      <c r="P91" s="166"/>
      <c r="Q91" s="166">
        <f>SUM(Q92:Q97)</f>
        <v>0</v>
      </c>
      <c r="R91" s="166"/>
      <c r="S91" s="166"/>
      <c r="T91" s="167"/>
      <c r="U91" s="166">
        <f>SUM(U92:U97)</f>
        <v>0.8</v>
      </c>
      <c r="AE91" t="s">
        <v>99</v>
      </c>
    </row>
    <row r="92" spans="1:60" outlineLevel="1" x14ac:dyDescent="0.2">
      <c r="A92" s="154">
        <v>35</v>
      </c>
      <c r="B92" s="161" t="s">
        <v>211</v>
      </c>
      <c r="C92" s="192" t="s">
        <v>212</v>
      </c>
      <c r="D92" s="163" t="s">
        <v>134</v>
      </c>
      <c r="E92" s="168">
        <v>80.372200000000007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63">
        <v>0</v>
      </c>
      <c r="O92" s="163">
        <f>ROUND(E92*N92,5)</f>
        <v>0</v>
      </c>
      <c r="P92" s="163">
        <v>0</v>
      </c>
      <c r="Q92" s="163">
        <f>ROUND(E92*P92,5)</f>
        <v>0</v>
      </c>
      <c r="R92" s="163"/>
      <c r="S92" s="163"/>
      <c r="T92" s="164">
        <v>0.01</v>
      </c>
      <c r="U92" s="163">
        <f>ROUND(E92*T92,2)</f>
        <v>0.8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103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1"/>
      <c r="C93" s="193" t="s">
        <v>213</v>
      </c>
      <c r="D93" s="165"/>
      <c r="E93" s="169">
        <v>80.372200000000007</v>
      </c>
      <c r="F93" s="172"/>
      <c r="G93" s="172"/>
      <c r="H93" s="172"/>
      <c r="I93" s="172"/>
      <c r="J93" s="172"/>
      <c r="K93" s="172"/>
      <c r="L93" s="172"/>
      <c r="M93" s="172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107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>
        <v>36</v>
      </c>
      <c r="B94" s="161" t="s">
        <v>214</v>
      </c>
      <c r="C94" s="192" t="s">
        <v>215</v>
      </c>
      <c r="D94" s="163" t="s">
        <v>134</v>
      </c>
      <c r="E94" s="168">
        <v>964.46640000000002</v>
      </c>
      <c r="F94" s="171"/>
      <c r="G94" s="172">
        <f>ROUND(E94*F94,2)</f>
        <v>0</v>
      </c>
      <c r="H94" s="171"/>
      <c r="I94" s="172">
        <f>ROUND(E94*H94,2)</f>
        <v>0</v>
      </c>
      <c r="J94" s="171"/>
      <c r="K94" s="172">
        <f>ROUND(E94*J94,2)</f>
        <v>0</v>
      </c>
      <c r="L94" s="172">
        <v>21</v>
      </c>
      <c r="M94" s="172">
        <f>G94*(1+L94/100)</f>
        <v>0</v>
      </c>
      <c r="N94" s="163">
        <v>0</v>
      </c>
      <c r="O94" s="163">
        <f>ROUND(E94*N94,5)</f>
        <v>0</v>
      </c>
      <c r="P94" s="163">
        <v>0</v>
      </c>
      <c r="Q94" s="163">
        <f>ROUND(E94*P94,5)</f>
        <v>0</v>
      </c>
      <c r="R94" s="163"/>
      <c r="S94" s="163"/>
      <c r="T94" s="164">
        <v>0</v>
      </c>
      <c r="U94" s="163">
        <f>ROUND(E94*T94,2)</f>
        <v>0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103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54"/>
      <c r="B95" s="161"/>
      <c r="C95" s="193" t="s">
        <v>216</v>
      </c>
      <c r="D95" s="165"/>
      <c r="E95" s="169">
        <v>964.46640000000002</v>
      </c>
      <c r="F95" s="172"/>
      <c r="G95" s="172"/>
      <c r="H95" s="172"/>
      <c r="I95" s="172"/>
      <c r="J95" s="172"/>
      <c r="K95" s="172"/>
      <c r="L95" s="172"/>
      <c r="M95" s="172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107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37</v>
      </c>
      <c r="B96" s="161" t="s">
        <v>217</v>
      </c>
      <c r="C96" s="192" t="s">
        <v>218</v>
      </c>
      <c r="D96" s="163" t="s">
        <v>134</v>
      </c>
      <c r="E96" s="168">
        <v>80.372200000000007</v>
      </c>
      <c r="F96" s="171"/>
      <c r="G96" s="172">
        <f>ROUND(E96*F96,2)</f>
        <v>0</v>
      </c>
      <c r="H96" s="171"/>
      <c r="I96" s="172">
        <f>ROUND(E96*H96,2)</f>
        <v>0</v>
      </c>
      <c r="J96" s="171"/>
      <c r="K96" s="172">
        <f>ROUND(E96*J96,2)</f>
        <v>0</v>
      </c>
      <c r="L96" s="172">
        <v>21</v>
      </c>
      <c r="M96" s="172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0</v>
      </c>
      <c r="U96" s="163">
        <f>ROUND(E96*T96,2)</f>
        <v>0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103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1"/>
      <c r="C97" s="193" t="s">
        <v>213</v>
      </c>
      <c r="D97" s="165"/>
      <c r="E97" s="169">
        <v>80.372200000000007</v>
      </c>
      <c r="F97" s="172"/>
      <c r="G97" s="172"/>
      <c r="H97" s="172"/>
      <c r="I97" s="172"/>
      <c r="J97" s="172"/>
      <c r="K97" s="172"/>
      <c r="L97" s="172"/>
      <c r="M97" s="172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107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x14ac:dyDescent="0.2">
      <c r="A98" s="155" t="s">
        <v>98</v>
      </c>
      <c r="B98" s="162" t="s">
        <v>69</v>
      </c>
      <c r="C98" s="194" t="s">
        <v>70</v>
      </c>
      <c r="D98" s="166"/>
      <c r="E98" s="170"/>
      <c r="F98" s="173"/>
      <c r="G98" s="173">
        <f>SUMIF(AE99:AE100,"&lt;&gt;NOR",G99:G100)</f>
        <v>0</v>
      </c>
      <c r="H98" s="173"/>
      <c r="I98" s="173">
        <f>SUM(I99:I100)</f>
        <v>0</v>
      </c>
      <c r="J98" s="173"/>
      <c r="K98" s="173">
        <f>SUM(K99:K100)</f>
        <v>0</v>
      </c>
      <c r="L98" s="173"/>
      <c r="M98" s="173">
        <f>SUM(M99:M100)</f>
        <v>0</v>
      </c>
      <c r="N98" s="166"/>
      <c r="O98" s="166">
        <f>SUM(O99:O100)</f>
        <v>0</v>
      </c>
      <c r="P98" s="166"/>
      <c r="Q98" s="166">
        <f>SUM(Q99:Q100)</f>
        <v>0</v>
      </c>
      <c r="R98" s="166"/>
      <c r="S98" s="166"/>
      <c r="T98" s="167"/>
      <c r="U98" s="166">
        <f>SUM(U99:U100)</f>
        <v>0.39</v>
      </c>
      <c r="AE98" t="s">
        <v>99</v>
      </c>
    </row>
    <row r="99" spans="1:60" outlineLevel="1" x14ac:dyDescent="0.2">
      <c r="A99" s="154">
        <v>38</v>
      </c>
      <c r="B99" s="161" t="s">
        <v>219</v>
      </c>
      <c r="C99" s="192" t="s">
        <v>220</v>
      </c>
      <c r="D99" s="163" t="s">
        <v>221</v>
      </c>
      <c r="E99" s="168">
        <v>1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63">
        <v>0</v>
      </c>
      <c r="O99" s="163">
        <f>ROUND(E99*N99,5)</f>
        <v>0</v>
      </c>
      <c r="P99" s="163">
        <v>0</v>
      </c>
      <c r="Q99" s="163">
        <f>ROUND(E99*P99,5)</f>
        <v>0</v>
      </c>
      <c r="R99" s="163"/>
      <c r="S99" s="163"/>
      <c r="T99" s="164">
        <v>0.39</v>
      </c>
      <c r="U99" s="163">
        <f>ROUND(E99*T99,2)</f>
        <v>0.39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103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1"/>
      <c r="C100" s="193" t="s">
        <v>195</v>
      </c>
      <c r="D100" s="165"/>
      <c r="E100" s="169">
        <v>1</v>
      </c>
      <c r="F100" s="172"/>
      <c r="G100" s="172"/>
      <c r="H100" s="172"/>
      <c r="I100" s="172"/>
      <c r="J100" s="172"/>
      <c r="K100" s="172"/>
      <c r="L100" s="172"/>
      <c r="M100" s="172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107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x14ac:dyDescent="0.2">
      <c r="A101" s="155" t="s">
        <v>98</v>
      </c>
      <c r="B101" s="162" t="s">
        <v>71</v>
      </c>
      <c r="C101" s="194" t="s">
        <v>26</v>
      </c>
      <c r="D101" s="166"/>
      <c r="E101" s="170"/>
      <c r="F101" s="173"/>
      <c r="G101" s="173">
        <f>SUMIF(AE102:AE109,"&lt;&gt;NOR",G102:G109)</f>
        <v>0</v>
      </c>
      <c r="H101" s="173"/>
      <c r="I101" s="173">
        <f>SUM(I102:I109)</f>
        <v>0</v>
      </c>
      <c r="J101" s="173"/>
      <c r="K101" s="173">
        <f>SUM(K102:K109)</f>
        <v>0</v>
      </c>
      <c r="L101" s="173"/>
      <c r="M101" s="173">
        <f>SUM(M102:M109)</f>
        <v>0</v>
      </c>
      <c r="N101" s="166"/>
      <c r="O101" s="166">
        <f>SUM(O102:O109)</f>
        <v>0</v>
      </c>
      <c r="P101" s="166"/>
      <c r="Q101" s="166">
        <f>SUM(Q102:Q109)</f>
        <v>0</v>
      </c>
      <c r="R101" s="166"/>
      <c r="S101" s="166"/>
      <c r="T101" s="167"/>
      <c r="U101" s="166">
        <f>SUM(U102:U109)</f>
        <v>0</v>
      </c>
      <c r="AE101" t="s">
        <v>99</v>
      </c>
    </row>
    <row r="102" spans="1:60" ht="22.5" outlineLevel="1" x14ac:dyDescent="0.2">
      <c r="A102" s="154">
        <v>39</v>
      </c>
      <c r="B102" s="161" t="s">
        <v>222</v>
      </c>
      <c r="C102" s="192" t="s">
        <v>223</v>
      </c>
      <c r="D102" s="163" t="s">
        <v>224</v>
      </c>
      <c r="E102" s="168">
        <v>1</v>
      </c>
      <c r="F102" s="171"/>
      <c r="G102" s="172">
        <f t="shared" ref="G102:G109" si="0">ROUND(E102*F102,2)</f>
        <v>0</v>
      </c>
      <c r="H102" s="171"/>
      <c r="I102" s="172">
        <f t="shared" ref="I102:I109" si="1">ROUND(E102*H102,2)</f>
        <v>0</v>
      </c>
      <c r="J102" s="171"/>
      <c r="K102" s="172">
        <f t="shared" ref="K102:K109" si="2">ROUND(E102*J102,2)</f>
        <v>0</v>
      </c>
      <c r="L102" s="172">
        <v>21</v>
      </c>
      <c r="M102" s="172">
        <f t="shared" ref="M102:M109" si="3">G102*(1+L102/100)</f>
        <v>0</v>
      </c>
      <c r="N102" s="163">
        <v>0</v>
      </c>
      <c r="O102" s="163">
        <f t="shared" ref="O102:O109" si="4">ROUND(E102*N102,5)</f>
        <v>0</v>
      </c>
      <c r="P102" s="163">
        <v>0</v>
      </c>
      <c r="Q102" s="163">
        <f t="shared" ref="Q102:Q109" si="5">ROUND(E102*P102,5)</f>
        <v>0</v>
      </c>
      <c r="R102" s="163"/>
      <c r="S102" s="163"/>
      <c r="T102" s="164">
        <v>0</v>
      </c>
      <c r="U102" s="163">
        <f t="shared" ref="U102:U109" si="6">ROUND(E102*T102,2)</f>
        <v>0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225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40</v>
      </c>
      <c r="B103" s="161" t="s">
        <v>226</v>
      </c>
      <c r="C103" s="192" t="s">
        <v>227</v>
      </c>
      <c r="D103" s="163" t="s">
        <v>224</v>
      </c>
      <c r="E103" s="168">
        <v>1</v>
      </c>
      <c r="F103" s="171"/>
      <c r="G103" s="172">
        <f t="shared" si="0"/>
        <v>0</v>
      </c>
      <c r="H103" s="171"/>
      <c r="I103" s="172">
        <f t="shared" si="1"/>
        <v>0</v>
      </c>
      <c r="J103" s="171"/>
      <c r="K103" s="172">
        <f t="shared" si="2"/>
        <v>0</v>
      </c>
      <c r="L103" s="172">
        <v>21</v>
      </c>
      <c r="M103" s="172">
        <f t="shared" si="3"/>
        <v>0</v>
      </c>
      <c r="N103" s="163">
        <v>0</v>
      </c>
      <c r="O103" s="163">
        <f t="shared" si="4"/>
        <v>0</v>
      </c>
      <c r="P103" s="163">
        <v>0</v>
      </c>
      <c r="Q103" s="163">
        <f t="shared" si="5"/>
        <v>0</v>
      </c>
      <c r="R103" s="163"/>
      <c r="S103" s="163"/>
      <c r="T103" s="164">
        <v>0</v>
      </c>
      <c r="U103" s="163">
        <f t="shared" si="6"/>
        <v>0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225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41</v>
      </c>
      <c r="B104" s="161" t="s">
        <v>228</v>
      </c>
      <c r="C104" s="192" t="s">
        <v>229</v>
      </c>
      <c r="D104" s="163" t="s">
        <v>224</v>
      </c>
      <c r="E104" s="168">
        <v>1</v>
      </c>
      <c r="F104" s="171"/>
      <c r="G104" s="172">
        <f t="shared" si="0"/>
        <v>0</v>
      </c>
      <c r="H104" s="171"/>
      <c r="I104" s="172">
        <f t="shared" si="1"/>
        <v>0</v>
      </c>
      <c r="J104" s="171"/>
      <c r="K104" s="172">
        <f t="shared" si="2"/>
        <v>0</v>
      </c>
      <c r="L104" s="172">
        <v>21</v>
      </c>
      <c r="M104" s="172">
        <f t="shared" si="3"/>
        <v>0</v>
      </c>
      <c r="N104" s="163">
        <v>0</v>
      </c>
      <c r="O104" s="163">
        <f t="shared" si="4"/>
        <v>0</v>
      </c>
      <c r="P104" s="163">
        <v>0</v>
      </c>
      <c r="Q104" s="163">
        <f t="shared" si="5"/>
        <v>0</v>
      </c>
      <c r="R104" s="163"/>
      <c r="S104" s="163"/>
      <c r="T104" s="164">
        <v>0</v>
      </c>
      <c r="U104" s="163">
        <f t="shared" si="6"/>
        <v>0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225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>
        <v>42</v>
      </c>
      <c r="B105" s="161" t="s">
        <v>230</v>
      </c>
      <c r="C105" s="192" t="s">
        <v>231</v>
      </c>
      <c r="D105" s="163" t="s">
        <v>224</v>
      </c>
      <c r="E105" s="168">
        <v>1</v>
      </c>
      <c r="F105" s="171"/>
      <c r="G105" s="172">
        <f t="shared" si="0"/>
        <v>0</v>
      </c>
      <c r="H105" s="171"/>
      <c r="I105" s="172">
        <f t="shared" si="1"/>
        <v>0</v>
      </c>
      <c r="J105" s="171"/>
      <c r="K105" s="172">
        <f t="shared" si="2"/>
        <v>0</v>
      </c>
      <c r="L105" s="172">
        <v>21</v>
      </c>
      <c r="M105" s="172">
        <f t="shared" si="3"/>
        <v>0</v>
      </c>
      <c r="N105" s="163">
        <v>0</v>
      </c>
      <c r="O105" s="163">
        <f t="shared" si="4"/>
        <v>0</v>
      </c>
      <c r="P105" s="163">
        <v>0</v>
      </c>
      <c r="Q105" s="163">
        <f t="shared" si="5"/>
        <v>0</v>
      </c>
      <c r="R105" s="163"/>
      <c r="S105" s="163"/>
      <c r="T105" s="164">
        <v>0</v>
      </c>
      <c r="U105" s="163">
        <f t="shared" si="6"/>
        <v>0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225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>
        <v>43</v>
      </c>
      <c r="B106" s="161" t="s">
        <v>232</v>
      </c>
      <c r="C106" s="192" t="s">
        <v>233</v>
      </c>
      <c r="D106" s="163" t="s">
        <v>224</v>
      </c>
      <c r="E106" s="168">
        <v>1</v>
      </c>
      <c r="F106" s="171"/>
      <c r="G106" s="172">
        <f t="shared" si="0"/>
        <v>0</v>
      </c>
      <c r="H106" s="171"/>
      <c r="I106" s="172">
        <f t="shared" si="1"/>
        <v>0</v>
      </c>
      <c r="J106" s="171"/>
      <c r="K106" s="172">
        <f t="shared" si="2"/>
        <v>0</v>
      </c>
      <c r="L106" s="172">
        <v>21</v>
      </c>
      <c r="M106" s="172">
        <f t="shared" si="3"/>
        <v>0</v>
      </c>
      <c r="N106" s="163">
        <v>0</v>
      </c>
      <c r="O106" s="163">
        <f t="shared" si="4"/>
        <v>0</v>
      </c>
      <c r="P106" s="163">
        <v>0</v>
      </c>
      <c r="Q106" s="163">
        <f t="shared" si="5"/>
        <v>0</v>
      </c>
      <c r="R106" s="163"/>
      <c r="S106" s="163"/>
      <c r="T106" s="164">
        <v>0</v>
      </c>
      <c r="U106" s="163">
        <f t="shared" si="6"/>
        <v>0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225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44</v>
      </c>
      <c r="B107" s="161" t="s">
        <v>234</v>
      </c>
      <c r="C107" s="192" t="s">
        <v>235</v>
      </c>
      <c r="D107" s="163" t="s">
        <v>224</v>
      </c>
      <c r="E107" s="168">
        <v>1</v>
      </c>
      <c r="F107" s="171"/>
      <c r="G107" s="172">
        <f t="shared" si="0"/>
        <v>0</v>
      </c>
      <c r="H107" s="171"/>
      <c r="I107" s="172">
        <f t="shared" si="1"/>
        <v>0</v>
      </c>
      <c r="J107" s="171"/>
      <c r="K107" s="172">
        <f t="shared" si="2"/>
        <v>0</v>
      </c>
      <c r="L107" s="172">
        <v>21</v>
      </c>
      <c r="M107" s="172">
        <f t="shared" si="3"/>
        <v>0</v>
      </c>
      <c r="N107" s="163">
        <v>0</v>
      </c>
      <c r="O107" s="163">
        <f t="shared" si="4"/>
        <v>0</v>
      </c>
      <c r="P107" s="163">
        <v>0</v>
      </c>
      <c r="Q107" s="163">
        <f t="shared" si="5"/>
        <v>0</v>
      </c>
      <c r="R107" s="163"/>
      <c r="S107" s="163"/>
      <c r="T107" s="164">
        <v>0</v>
      </c>
      <c r="U107" s="163">
        <f t="shared" si="6"/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225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>
        <v>45</v>
      </c>
      <c r="B108" s="161" t="s">
        <v>236</v>
      </c>
      <c r="C108" s="192" t="s">
        <v>237</v>
      </c>
      <c r="D108" s="163" t="s">
        <v>224</v>
      </c>
      <c r="E108" s="168">
        <v>1</v>
      </c>
      <c r="F108" s="171"/>
      <c r="G108" s="172">
        <f t="shared" si="0"/>
        <v>0</v>
      </c>
      <c r="H108" s="171"/>
      <c r="I108" s="172">
        <f t="shared" si="1"/>
        <v>0</v>
      </c>
      <c r="J108" s="171"/>
      <c r="K108" s="172">
        <f t="shared" si="2"/>
        <v>0</v>
      </c>
      <c r="L108" s="172">
        <v>21</v>
      </c>
      <c r="M108" s="172">
        <f t="shared" si="3"/>
        <v>0</v>
      </c>
      <c r="N108" s="163">
        <v>0</v>
      </c>
      <c r="O108" s="163">
        <f t="shared" si="4"/>
        <v>0</v>
      </c>
      <c r="P108" s="163">
        <v>0</v>
      </c>
      <c r="Q108" s="163">
        <f t="shared" si="5"/>
        <v>0</v>
      </c>
      <c r="R108" s="163"/>
      <c r="S108" s="163"/>
      <c r="T108" s="164">
        <v>0</v>
      </c>
      <c r="U108" s="163">
        <f t="shared" si="6"/>
        <v>0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225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81">
        <v>46</v>
      </c>
      <c r="B109" s="182" t="s">
        <v>238</v>
      </c>
      <c r="C109" s="195" t="s">
        <v>239</v>
      </c>
      <c r="D109" s="183" t="s">
        <v>224</v>
      </c>
      <c r="E109" s="184">
        <v>1</v>
      </c>
      <c r="F109" s="185"/>
      <c r="G109" s="186">
        <f t="shared" si="0"/>
        <v>0</v>
      </c>
      <c r="H109" s="185"/>
      <c r="I109" s="186">
        <f t="shared" si="1"/>
        <v>0</v>
      </c>
      <c r="J109" s="185"/>
      <c r="K109" s="186">
        <f t="shared" si="2"/>
        <v>0</v>
      </c>
      <c r="L109" s="186">
        <v>21</v>
      </c>
      <c r="M109" s="186">
        <f t="shared" si="3"/>
        <v>0</v>
      </c>
      <c r="N109" s="183">
        <v>0</v>
      </c>
      <c r="O109" s="183">
        <f t="shared" si="4"/>
        <v>0</v>
      </c>
      <c r="P109" s="183">
        <v>0</v>
      </c>
      <c r="Q109" s="183">
        <f t="shared" si="5"/>
        <v>0</v>
      </c>
      <c r="R109" s="183"/>
      <c r="S109" s="183"/>
      <c r="T109" s="187">
        <v>0</v>
      </c>
      <c r="U109" s="183">
        <f t="shared" si="6"/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225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x14ac:dyDescent="0.2">
      <c r="A110" s="6"/>
      <c r="B110" s="7" t="s">
        <v>240</v>
      </c>
      <c r="C110" s="196" t="s">
        <v>240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AC110">
        <v>15</v>
      </c>
      <c r="AD110">
        <v>21</v>
      </c>
    </row>
    <row r="111" spans="1:60" x14ac:dyDescent="0.2">
      <c r="A111" s="188"/>
      <c r="B111" s="189">
        <v>26</v>
      </c>
      <c r="C111" s="197" t="s">
        <v>240</v>
      </c>
      <c r="D111" s="190"/>
      <c r="E111" s="190"/>
      <c r="F111" s="190"/>
      <c r="G111" s="191">
        <f>G8+G52+G76+G79+G91+G98+G101</f>
        <v>0</v>
      </c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f>SUMIF(L7:L109,AC110,G7:G109)</f>
        <v>0</v>
      </c>
      <c r="AD111">
        <f>SUMIF(L7:L109,AD110,G7:G109)</f>
        <v>0</v>
      </c>
      <c r="AE111" t="s">
        <v>241</v>
      </c>
    </row>
    <row r="112" spans="1:60" x14ac:dyDescent="0.2">
      <c r="A112" s="6"/>
      <c r="B112" s="7" t="s">
        <v>240</v>
      </c>
      <c r="C112" s="196" t="s">
        <v>240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6"/>
      <c r="B113" s="7" t="s">
        <v>240</v>
      </c>
      <c r="C113" s="196" t="s">
        <v>240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63">
        <v>33</v>
      </c>
      <c r="B114" s="263"/>
      <c r="C114" s="264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65"/>
      <c r="B115" s="266"/>
      <c r="C115" s="267"/>
      <c r="D115" s="266"/>
      <c r="E115" s="266"/>
      <c r="F115" s="266"/>
      <c r="G115" s="268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AE115" t="s">
        <v>242</v>
      </c>
    </row>
    <row r="116" spans="1:31" x14ac:dyDescent="0.2">
      <c r="A116" s="269"/>
      <c r="B116" s="270"/>
      <c r="C116" s="271"/>
      <c r="D116" s="270"/>
      <c r="E116" s="270"/>
      <c r="F116" s="270"/>
      <c r="G116" s="272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69"/>
      <c r="B117" s="270"/>
      <c r="C117" s="271"/>
      <c r="D117" s="270"/>
      <c r="E117" s="270"/>
      <c r="F117" s="270"/>
      <c r="G117" s="272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69"/>
      <c r="B118" s="270"/>
      <c r="C118" s="271"/>
      <c r="D118" s="270"/>
      <c r="E118" s="270"/>
      <c r="F118" s="270"/>
      <c r="G118" s="272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73"/>
      <c r="B119" s="274"/>
      <c r="C119" s="275"/>
      <c r="D119" s="274"/>
      <c r="E119" s="274"/>
      <c r="F119" s="274"/>
      <c r="G119" s="27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6"/>
      <c r="B120" s="7" t="s">
        <v>240</v>
      </c>
      <c r="C120" s="196" t="s">
        <v>240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C121" s="198"/>
      <c r="AE121" t="s">
        <v>243</v>
      </c>
    </row>
  </sheetData>
  <mergeCells count="22">
    <mergeCell ref="C72:G72"/>
    <mergeCell ref="C89:G89"/>
    <mergeCell ref="A114:C114"/>
    <mergeCell ref="A115:G119"/>
    <mergeCell ref="C43:G43"/>
    <mergeCell ref="C50:G50"/>
    <mergeCell ref="C54:G54"/>
    <mergeCell ref="C56:G56"/>
    <mergeCell ref="C58:G58"/>
    <mergeCell ref="C64:G64"/>
    <mergeCell ref="C40:G40"/>
    <mergeCell ref="A1:G1"/>
    <mergeCell ref="C2:G2"/>
    <mergeCell ref="C3:G3"/>
    <mergeCell ref="C4:G4"/>
    <mergeCell ref="C10:G10"/>
    <mergeCell ref="C15:G15"/>
    <mergeCell ref="C18:G18"/>
    <mergeCell ref="C21:G21"/>
    <mergeCell ref="C24:G24"/>
    <mergeCell ref="C31:G31"/>
    <mergeCell ref="C35:G3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Adamíková Kateřina</cp:lastModifiedBy>
  <cp:lastPrinted>2014-02-28T09:52:57Z</cp:lastPrinted>
  <dcterms:created xsi:type="dcterms:W3CDTF">2009-04-08T07:15:50Z</dcterms:created>
  <dcterms:modified xsi:type="dcterms:W3CDTF">2021-04-14T08:52:45Z</dcterms:modified>
</cp:coreProperties>
</file>